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O-AVD\5057 RUVIVAL\WP4 Sustainability\T4.3a_Final guidelines\Nyeste filer\"/>
    </mc:Choice>
  </mc:AlternateContent>
  <xr:revisionPtr revIDLastSave="0" documentId="13_ncr:1_{95610236-28D1-4A9D-98A3-EB6F4883A11B}" xr6:coauthVersionLast="47" xr6:coauthVersionMax="47" xr10:uidLastSave="{00000000-0000-0000-0000-000000000000}"/>
  <bookViews>
    <workbookView xWindow="-110" yWindow="-110" windowWidth="19420" windowHeight="10300" tabRatio="818" xr2:uid="{4923DACA-4668-4CA7-96C0-A09AA091889E}"/>
  </bookViews>
  <sheets>
    <sheet name="AHP Example" sheetId="2" r:id="rId1"/>
    <sheet name="AHP templat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0" i="4" l="1"/>
  <c r="J260" i="4" s="1"/>
  <c r="B259" i="4"/>
  <c r="J259" i="4" s="1"/>
  <c r="B258" i="4"/>
  <c r="J258" i="4" s="1"/>
  <c r="B257" i="4"/>
  <c r="J257" i="4" s="1"/>
  <c r="B256" i="4"/>
  <c r="J256" i="4" s="1"/>
  <c r="B255" i="4"/>
  <c r="J255" i="4" s="1"/>
  <c r="B254" i="4"/>
  <c r="J254" i="4" s="1"/>
  <c r="B253" i="4"/>
  <c r="J253" i="4" s="1"/>
  <c r="B252" i="4"/>
  <c r="J252" i="4" s="1"/>
  <c r="B251" i="4"/>
  <c r="J251" i="4" s="1"/>
  <c r="B250" i="4"/>
  <c r="J250" i="4" s="1"/>
  <c r="B245" i="4"/>
  <c r="E242" i="4" s="1"/>
  <c r="B244" i="4"/>
  <c r="B243" i="4"/>
  <c r="D242" i="4"/>
  <c r="C242" i="4"/>
  <c r="B242" i="4"/>
  <c r="B239" i="4"/>
  <c r="B237" i="4"/>
  <c r="E234" i="4" s="1"/>
  <c r="B236" i="4"/>
  <c r="D234" i="4" s="1"/>
  <c r="K235" i="4"/>
  <c r="B235" i="4"/>
  <c r="C234" i="4"/>
  <c r="B234" i="4"/>
  <c r="B231" i="4"/>
  <c r="B229" i="4"/>
  <c r="E226" i="4" s="1"/>
  <c r="B228" i="4"/>
  <c r="B227" i="4"/>
  <c r="C226" i="4" s="1"/>
  <c r="D226" i="4"/>
  <c r="B226" i="4"/>
  <c r="B223" i="4"/>
  <c r="B221" i="4"/>
  <c r="E218" i="4" s="1"/>
  <c r="B220" i="4"/>
  <c r="B219" i="4"/>
  <c r="C218" i="4" s="1"/>
  <c r="D218" i="4"/>
  <c r="B218" i="4"/>
  <c r="B215" i="4"/>
  <c r="B213" i="4"/>
  <c r="E210" i="4" s="1"/>
  <c r="B212" i="4"/>
  <c r="D210" i="4" s="1"/>
  <c r="B211" i="4"/>
  <c r="C210" i="4"/>
  <c r="B210" i="4"/>
  <c r="B207" i="4"/>
  <c r="B205" i="4"/>
  <c r="E202" i="4" s="1"/>
  <c r="B204" i="4"/>
  <c r="D202" i="4" s="1"/>
  <c r="K203" i="4"/>
  <c r="B203" i="4"/>
  <c r="C202" i="4" s="1"/>
  <c r="B202" i="4"/>
  <c r="B199" i="4"/>
  <c r="B197" i="4"/>
  <c r="B196" i="4"/>
  <c r="B195" i="4"/>
  <c r="C194" i="4" s="1"/>
  <c r="E194" i="4"/>
  <c r="D194" i="4"/>
  <c r="B194" i="4"/>
  <c r="E191" i="4"/>
  <c r="B191" i="4"/>
  <c r="B189" i="4"/>
  <c r="B188" i="4"/>
  <c r="D186" i="4" s="1"/>
  <c r="B187" i="4"/>
  <c r="E186" i="4"/>
  <c r="C186" i="4"/>
  <c r="B186" i="4"/>
  <c r="B183" i="4"/>
  <c r="B181" i="4"/>
  <c r="E178" i="4" s="1"/>
  <c r="B180" i="4"/>
  <c r="B179" i="4"/>
  <c r="C178" i="4" s="1"/>
  <c r="D178" i="4"/>
  <c r="B178" i="4"/>
  <c r="B175" i="4"/>
  <c r="B173" i="4"/>
  <c r="B172" i="4"/>
  <c r="D170" i="4" s="1"/>
  <c r="B171" i="4"/>
  <c r="C170" i="4" s="1"/>
  <c r="E170" i="4"/>
  <c r="B170" i="4"/>
  <c r="B167" i="4"/>
  <c r="B165" i="4"/>
  <c r="B164" i="4"/>
  <c r="D162" i="4" s="1"/>
  <c r="K163" i="4"/>
  <c r="B163" i="4"/>
  <c r="E162" i="4"/>
  <c r="C162" i="4"/>
  <c r="B162" i="4"/>
  <c r="B159" i="4"/>
  <c r="B157" i="4"/>
  <c r="M146" i="4" s="1"/>
  <c r="B156" i="4"/>
  <c r="L146" i="4" s="1"/>
  <c r="B155" i="4"/>
  <c r="B154" i="4"/>
  <c r="B153" i="4"/>
  <c r="B152" i="4"/>
  <c r="H146" i="4" s="1"/>
  <c r="B151" i="4"/>
  <c r="G146" i="4" s="1"/>
  <c r="B150" i="4"/>
  <c r="F146" i="4" s="1"/>
  <c r="B149" i="4"/>
  <c r="E146" i="4" s="1"/>
  <c r="B148" i="4"/>
  <c r="D146" i="4" s="1"/>
  <c r="B147" i="4"/>
  <c r="C146" i="4" s="1"/>
  <c r="K146" i="4"/>
  <c r="J146" i="4"/>
  <c r="I146" i="4"/>
  <c r="B146" i="4"/>
  <c r="B143" i="4"/>
  <c r="O136" i="4"/>
  <c r="K243" i="4" s="1"/>
  <c r="G136" i="4"/>
  <c r="J133" i="4" s="1"/>
  <c r="D136" i="4"/>
  <c r="D137" i="4" s="1"/>
  <c r="O135" i="4"/>
  <c r="G135" i="4"/>
  <c r="C135" i="4"/>
  <c r="G134" i="4"/>
  <c r="I133" i="4"/>
  <c r="H133" i="4"/>
  <c r="G133" i="4"/>
  <c r="E133" i="4"/>
  <c r="D133" i="4"/>
  <c r="C133" i="4"/>
  <c r="E131" i="4"/>
  <c r="E239" i="4" s="1"/>
  <c r="O128" i="4"/>
  <c r="G128" i="4"/>
  <c r="O127" i="4"/>
  <c r="G127" i="4"/>
  <c r="G126" i="4"/>
  <c r="H125" i="4" s="1"/>
  <c r="J125" i="4"/>
  <c r="I125" i="4"/>
  <c r="G125" i="4"/>
  <c r="E125" i="4"/>
  <c r="D125" i="4"/>
  <c r="C125" i="4"/>
  <c r="E123" i="4"/>
  <c r="E231" i="4" s="1"/>
  <c r="G120" i="4"/>
  <c r="C120" i="4"/>
  <c r="O119" i="4"/>
  <c r="O120" i="4" s="1"/>
  <c r="K227" i="4" s="1"/>
  <c r="G119" i="4"/>
  <c r="E121" i="4"/>
  <c r="C119" i="4"/>
  <c r="C121" i="4" s="1"/>
  <c r="H118" i="4" s="1"/>
  <c r="G118" i="4"/>
  <c r="H117" i="4" s="1"/>
  <c r="J117" i="4"/>
  <c r="I117" i="4"/>
  <c r="G117" i="4"/>
  <c r="E117" i="4"/>
  <c r="D117" i="4"/>
  <c r="C117" i="4"/>
  <c r="E115" i="4"/>
  <c r="E223" i="4" s="1"/>
  <c r="D113" i="4"/>
  <c r="O112" i="4"/>
  <c r="K219" i="4" s="1"/>
  <c r="J112" i="4"/>
  <c r="G112" i="4"/>
  <c r="J109" i="4" s="1"/>
  <c r="D112" i="4"/>
  <c r="O111" i="4"/>
  <c r="J111" i="4"/>
  <c r="G111" i="4"/>
  <c r="I109" i="4" s="1"/>
  <c r="C111" i="4"/>
  <c r="J110" i="4"/>
  <c r="G110" i="4"/>
  <c r="E113" i="4"/>
  <c r="H109" i="4"/>
  <c r="G109" i="4"/>
  <c r="E109" i="4"/>
  <c r="D109" i="4"/>
  <c r="C109" i="4"/>
  <c r="E107" i="4"/>
  <c r="E215" i="4" s="1"/>
  <c r="E105" i="4"/>
  <c r="O104" i="4"/>
  <c r="K211" i="4" s="1"/>
  <c r="G104" i="4"/>
  <c r="J101" i="4" s="1"/>
  <c r="D104" i="4"/>
  <c r="D105" i="4" s="1"/>
  <c r="I102" i="4" s="1"/>
  <c r="C104" i="4"/>
  <c r="O103" i="4"/>
  <c r="G103" i="4"/>
  <c r="C103" i="4"/>
  <c r="G102" i="4"/>
  <c r="I101" i="4"/>
  <c r="H101" i="4"/>
  <c r="G101" i="4"/>
  <c r="E101" i="4"/>
  <c r="D101" i="4"/>
  <c r="C101" i="4"/>
  <c r="E99" i="4"/>
  <c r="E207" i="4" s="1"/>
  <c r="E97" i="4"/>
  <c r="O96" i="4"/>
  <c r="J96" i="4"/>
  <c r="G96" i="4"/>
  <c r="J93" i="4" s="1"/>
  <c r="D96" i="4"/>
  <c r="D97" i="4" s="1"/>
  <c r="C96" i="4"/>
  <c r="O95" i="4"/>
  <c r="J95" i="4"/>
  <c r="G95" i="4"/>
  <c r="J94" i="4"/>
  <c r="G94" i="4"/>
  <c r="H93" i="4" s="1"/>
  <c r="C95" i="4"/>
  <c r="C97" i="4" s="1"/>
  <c r="H95" i="4" s="1"/>
  <c r="I93" i="4"/>
  <c r="G93" i="4"/>
  <c r="E93" i="4"/>
  <c r="D93" i="4"/>
  <c r="C93" i="4"/>
  <c r="E91" i="4"/>
  <c r="E199" i="4" s="1"/>
  <c r="E89" i="4"/>
  <c r="J87" i="4" s="1"/>
  <c r="O88" i="4"/>
  <c r="K195" i="4" s="1"/>
  <c r="G88" i="4"/>
  <c r="J85" i="4" s="1"/>
  <c r="D88" i="4"/>
  <c r="C88" i="4"/>
  <c r="O87" i="4"/>
  <c r="G87" i="4"/>
  <c r="I85" i="4" s="1"/>
  <c r="G86" i="4"/>
  <c r="H85" i="4"/>
  <c r="G85" i="4"/>
  <c r="E85" i="4"/>
  <c r="D85" i="4"/>
  <c r="C85" i="4"/>
  <c r="E83" i="4"/>
  <c r="E81" i="4"/>
  <c r="J78" i="4" s="1"/>
  <c r="O80" i="4"/>
  <c r="K187" i="4" s="1"/>
  <c r="J80" i="4"/>
  <c r="G80" i="4"/>
  <c r="D80" i="4"/>
  <c r="C80" i="4"/>
  <c r="O79" i="4"/>
  <c r="G79" i="4"/>
  <c r="C79" i="4"/>
  <c r="G78" i="4"/>
  <c r="H77" i="4" s="1"/>
  <c r="J77" i="4"/>
  <c r="I77" i="4"/>
  <c r="G77" i="4"/>
  <c r="E77" i="4"/>
  <c r="D77" i="4"/>
  <c r="C77" i="4"/>
  <c r="E75" i="4"/>
  <c r="E183" i="4" s="1"/>
  <c r="E73" i="4"/>
  <c r="G72" i="4"/>
  <c r="J69" i="4" s="1"/>
  <c r="D72" i="4"/>
  <c r="C72" i="4"/>
  <c r="O71" i="4"/>
  <c r="O72" i="4" s="1"/>
  <c r="K179" i="4" s="1"/>
  <c r="G71" i="4"/>
  <c r="I69" i="4" s="1"/>
  <c r="C71" i="4"/>
  <c r="J70" i="4"/>
  <c r="G70" i="4"/>
  <c r="H69" i="4" s="1"/>
  <c r="G69" i="4"/>
  <c r="E69" i="4"/>
  <c r="D69" i="4"/>
  <c r="C69" i="4"/>
  <c r="E67" i="4"/>
  <c r="E175" i="4" s="1"/>
  <c r="E65" i="4"/>
  <c r="O64" i="4"/>
  <c r="K171" i="4" s="1"/>
  <c r="J64" i="4"/>
  <c r="G64" i="4"/>
  <c r="J61" i="4" s="1"/>
  <c r="D64" i="4"/>
  <c r="D65" i="4" s="1"/>
  <c r="I63" i="4" s="1"/>
  <c r="C64" i="4"/>
  <c r="O63" i="4"/>
  <c r="G63" i="4"/>
  <c r="C63" i="4"/>
  <c r="G62" i="4"/>
  <c r="I61" i="4"/>
  <c r="H61" i="4"/>
  <c r="G61" i="4"/>
  <c r="E61" i="4"/>
  <c r="D61" i="4"/>
  <c r="C61" i="4"/>
  <c r="E59" i="4"/>
  <c r="E167" i="4" s="1"/>
  <c r="E57" i="4"/>
  <c r="J54" i="4" s="1"/>
  <c r="O56" i="4"/>
  <c r="J56" i="4"/>
  <c r="G56" i="4"/>
  <c r="D56" i="4"/>
  <c r="C56" i="4"/>
  <c r="O55" i="4"/>
  <c r="J55" i="4"/>
  <c r="G55" i="4"/>
  <c r="C55" i="4"/>
  <c r="G54" i="4"/>
  <c r="H53" i="4" s="1"/>
  <c r="J53" i="4"/>
  <c r="I53" i="4"/>
  <c r="G53" i="4"/>
  <c r="E53" i="4"/>
  <c r="D53" i="4"/>
  <c r="C53" i="4"/>
  <c r="E51" i="4"/>
  <c r="E159" i="4" s="1"/>
  <c r="M49" i="4"/>
  <c r="Z48" i="4"/>
  <c r="O48" i="4"/>
  <c r="Z37" i="4" s="1"/>
  <c r="L48" i="4"/>
  <c r="L49" i="4" s="1"/>
  <c r="K48" i="4"/>
  <c r="J48" i="4"/>
  <c r="I48" i="4"/>
  <c r="H48" i="4"/>
  <c r="G48" i="4"/>
  <c r="F48" i="4"/>
  <c r="E48" i="4"/>
  <c r="D48" i="4"/>
  <c r="C48" i="4"/>
  <c r="Z47" i="4"/>
  <c r="O47" i="4"/>
  <c r="Y37" i="4" s="1"/>
  <c r="K47" i="4"/>
  <c r="K49" i="4" s="1"/>
  <c r="X42" i="4" s="1"/>
  <c r="J47" i="4"/>
  <c r="I47" i="4"/>
  <c r="H47" i="4"/>
  <c r="G47" i="4"/>
  <c r="F47" i="4"/>
  <c r="E47" i="4"/>
  <c r="D47" i="4"/>
  <c r="C47" i="4"/>
  <c r="Z46" i="4"/>
  <c r="O46" i="4"/>
  <c r="X37" i="4" s="1"/>
  <c r="J46" i="4"/>
  <c r="J49" i="4" s="1"/>
  <c r="I46" i="4"/>
  <c r="H46" i="4"/>
  <c r="G46" i="4"/>
  <c r="F46" i="4"/>
  <c r="E46" i="4"/>
  <c r="D46" i="4"/>
  <c r="C46" i="4"/>
  <c r="Z45" i="4"/>
  <c r="O45" i="4"/>
  <c r="W37" i="4" s="1"/>
  <c r="I45" i="4"/>
  <c r="H45" i="4"/>
  <c r="G45" i="4"/>
  <c r="F45" i="4"/>
  <c r="E45" i="4"/>
  <c r="D45" i="4"/>
  <c r="C45" i="4"/>
  <c r="Z44" i="4"/>
  <c r="O44" i="4"/>
  <c r="H44" i="4"/>
  <c r="G44" i="4"/>
  <c r="F44" i="4"/>
  <c r="E44" i="4"/>
  <c r="D44" i="4"/>
  <c r="C44" i="4"/>
  <c r="Z43" i="4"/>
  <c r="O43" i="4"/>
  <c r="G43" i="4"/>
  <c r="F43" i="4"/>
  <c r="E43" i="4"/>
  <c r="D43" i="4"/>
  <c r="C43" i="4"/>
  <c r="Z42" i="4"/>
  <c r="O42" i="4"/>
  <c r="F42" i="4"/>
  <c r="E42" i="4"/>
  <c r="D42" i="4"/>
  <c r="C42" i="4"/>
  <c r="AE41" i="4"/>
  <c r="AE42" i="4" s="1"/>
  <c r="AE43" i="4" s="1"/>
  <c r="AE44" i="4" s="1"/>
  <c r="AE45" i="4" s="1"/>
  <c r="AE46" i="4" s="1"/>
  <c r="AE47" i="4" s="1"/>
  <c r="AE48" i="4" s="1"/>
  <c r="S147" i="4" s="1"/>
  <c r="Z41" i="4"/>
  <c r="O41" i="4"/>
  <c r="S37" i="4" s="1"/>
  <c r="E41" i="4"/>
  <c r="D41" i="4"/>
  <c r="C41" i="4"/>
  <c r="Z40" i="4"/>
  <c r="O40" i="4"/>
  <c r="R37" i="4" s="1"/>
  <c r="D40" i="4"/>
  <c r="C40" i="4"/>
  <c r="AE39" i="4"/>
  <c r="AE40" i="4" s="1"/>
  <c r="Z39" i="4"/>
  <c r="O39" i="4"/>
  <c r="Q37" i="4" s="1"/>
  <c r="C39" i="4"/>
  <c r="Z38" i="4"/>
  <c r="O38" i="4"/>
  <c r="P37" i="4" s="1"/>
  <c r="V37" i="4"/>
  <c r="U37" i="4"/>
  <c r="T37" i="4"/>
  <c r="O37" i="4"/>
  <c r="M37" i="4"/>
  <c r="L37" i="4"/>
  <c r="K37" i="4"/>
  <c r="J37" i="4"/>
  <c r="I37" i="4"/>
  <c r="H37" i="4"/>
  <c r="G37" i="4"/>
  <c r="F37" i="4"/>
  <c r="E37" i="4"/>
  <c r="D37" i="4"/>
  <c r="C37" i="4"/>
  <c r="I95" i="4" l="1"/>
  <c r="K95" i="4" s="1"/>
  <c r="L95" i="4" s="1"/>
  <c r="I94" i="4"/>
  <c r="C57" i="4"/>
  <c r="H55" i="4" s="1"/>
  <c r="I103" i="4"/>
  <c r="W42" i="4"/>
  <c r="W47" i="4"/>
  <c r="W40" i="4"/>
  <c r="W44" i="4"/>
  <c r="Y48" i="4"/>
  <c r="Y39" i="4"/>
  <c r="Y42" i="4"/>
  <c r="E49" i="4"/>
  <c r="R39" i="4" s="1"/>
  <c r="R47" i="4"/>
  <c r="R38" i="4"/>
  <c r="R40" i="4"/>
  <c r="R45" i="4"/>
  <c r="J120" i="4"/>
  <c r="J118" i="4"/>
  <c r="I134" i="4"/>
  <c r="I135" i="4"/>
  <c r="Y45" i="4"/>
  <c r="R48" i="4"/>
  <c r="S44" i="4"/>
  <c r="X48" i="4"/>
  <c r="C127" i="4"/>
  <c r="I62" i="4"/>
  <c r="I64" i="4"/>
  <c r="H120" i="4"/>
  <c r="C136" i="4"/>
  <c r="Y46" i="4"/>
  <c r="D89" i="4"/>
  <c r="C87" i="4"/>
  <c r="I86" i="4"/>
  <c r="X40" i="4"/>
  <c r="X38" i="4"/>
  <c r="E137" i="4"/>
  <c r="J136" i="4" s="1"/>
  <c r="J79" i="4"/>
  <c r="J126" i="4"/>
  <c r="E129" i="4"/>
  <c r="J128" i="4" s="1"/>
  <c r="C128" i="4"/>
  <c r="I49" i="4"/>
  <c r="C73" i="4"/>
  <c r="W45" i="4"/>
  <c r="W43" i="4"/>
  <c r="W41" i="4"/>
  <c r="W39" i="4"/>
  <c r="W38" i="4"/>
  <c r="X44" i="4"/>
  <c r="X39" i="4"/>
  <c r="X45" i="4"/>
  <c r="X46" i="4"/>
  <c r="X41" i="4"/>
  <c r="X47" i="4"/>
  <c r="X43" i="4"/>
  <c r="I111" i="4"/>
  <c r="I110" i="4"/>
  <c r="H119" i="4"/>
  <c r="I136" i="4"/>
  <c r="Y41" i="4"/>
  <c r="Y38" i="4"/>
  <c r="Y47" i="4"/>
  <c r="Y43" i="4"/>
  <c r="D120" i="4"/>
  <c r="J119" i="4"/>
  <c r="Y44" i="4"/>
  <c r="Y40" i="4"/>
  <c r="W48" i="4"/>
  <c r="D73" i="4"/>
  <c r="I72" i="4" s="1"/>
  <c r="H96" i="4"/>
  <c r="H94" i="4"/>
  <c r="D128" i="4"/>
  <c r="D49" i="4"/>
  <c r="Q45" i="4" s="1"/>
  <c r="C49" i="4"/>
  <c r="H54" i="4"/>
  <c r="J71" i="4"/>
  <c r="J72" i="4"/>
  <c r="I104" i="4"/>
  <c r="I112" i="4"/>
  <c r="G49" i="4"/>
  <c r="T43" i="4"/>
  <c r="F49" i="4"/>
  <c r="S42" i="4" s="1"/>
  <c r="C65" i="4"/>
  <c r="H62" i="4" s="1"/>
  <c r="C81" i="4"/>
  <c r="J102" i="4"/>
  <c r="J103" i="4"/>
  <c r="J104" i="4"/>
  <c r="H49" i="4"/>
  <c r="W46" i="4"/>
  <c r="D57" i="4"/>
  <c r="J62" i="4"/>
  <c r="J63" i="4"/>
  <c r="C105" i="4"/>
  <c r="H104" i="4" s="1"/>
  <c r="D81" i="4"/>
  <c r="I78" i="4"/>
  <c r="J86" i="4"/>
  <c r="J88" i="4"/>
  <c r="I96" i="4"/>
  <c r="C112" i="4"/>
  <c r="C113" i="4" s="1"/>
  <c r="D201" i="4" l="1"/>
  <c r="M95" i="4"/>
  <c r="G204" i="4"/>
  <c r="H63" i="4"/>
  <c r="K63" i="4" s="1"/>
  <c r="L63" i="4" s="1"/>
  <c r="H56" i="4"/>
  <c r="K94" i="4"/>
  <c r="L94" i="4" s="1"/>
  <c r="J134" i="4"/>
  <c r="H64" i="4"/>
  <c r="K64" i="4" s="1"/>
  <c r="L64" i="4" s="1"/>
  <c r="M64" i="4" s="1"/>
  <c r="S47" i="4"/>
  <c r="R42" i="4"/>
  <c r="R46" i="4"/>
  <c r="R41" i="4"/>
  <c r="R43" i="4"/>
  <c r="R44" i="4"/>
  <c r="H110" i="4"/>
  <c r="K110" i="4" s="1"/>
  <c r="H111" i="4"/>
  <c r="K111" i="4" s="1"/>
  <c r="L111" i="4" s="1"/>
  <c r="V44" i="4"/>
  <c r="V42" i="4"/>
  <c r="V39" i="4"/>
  <c r="V41" i="4"/>
  <c r="V38" i="4"/>
  <c r="V46" i="4"/>
  <c r="V48" i="4"/>
  <c r="V43" i="4"/>
  <c r="V40" i="4"/>
  <c r="K96" i="4"/>
  <c r="L96" i="4" s="1"/>
  <c r="V45" i="4"/>
  <c r="C129" i="4"/>
  <c r="H126" i="4" s="1"/>
  <c r="H127" i="4"/>
  <c r="Q48" i="4"/>
  <c r="Q40" i="4"/>
  <c r="Q44" i="4"/>
  <c r="Q39" i="4"/>
  <c r="Q43" i="4"/>
  <c r="Q41" i="4"/>
  <c r="Q46" i="4"/>
  <c r="Q38" i="4"/>
  <c r="I71" i="4"/>
  <c r="I70" i="4"/>
  <c r="Q47" i="4"/>
  <c r="K56" i="4"/>
  <c r="L56" i="4" s="1"/>
  <c r="I128" i="4"/>
  <c r="P38" i="4"/>
  <c r="P39" i="4"/>
  <c r="P43" i="4"/>
  <c r="P40" i="4"/>
  <c r="P48" i="4"/>
  <c r="P45" i="4"/>
  <c r="T40" i="4"/>
  <c r="T44" i="4"/>
  <c r="T39" i="4"/>
  <c r="T46" i="4"/>
  <c r="T41" i="4"/>
  <c r="T38" i="4"/>
  <c r="T47" i="4"/>
  <c r="T42" i="4"/>
  <c r="I87" i="4"/>
  <c r="I88" i="4"/>
  <c r="H80" i="4"/>
  <c r="H78" i="4"/>
  <c r="K78" i="4" s="1"/>
  <c r="H79" i="4"/>
  <c r="K79" i="4" s="1"/>
  <c r="L79" i="4" s="1"/>
  <c r="E169" i="4"/>
  <c r="G173" i="4"/>
  <c r="P44" i="4"/>
  <c r="Q42" i="4"/>
  <c r="J135" i="4"/>
  <c r="K62" i="4"/>
  <c r="J127" i="4"/>
  <c r="H70" i="4"/>
  <c r="H71" i="4"/>
  <c r="K71" i="4" s="1"/>
  <c r="L71" i="4" s="1"/>
  <c r="T48" i="4"/>
  <c r="P42" i="4"/>
  <c r="H112" i="4"/>
  <c r="K112" i="4" s="1"/>
  <c r="L112" i="4" s="1"/>
  <c r="D121" i="4"/>
  <c r="I120" i="4" s="1"/>
  <c r="K120" i="4" s="1"/>
  <c r="L120" i="4" s="1"/>
  <c r="P47" i="4"/>
  <c r="C89" i="4"/>
  <c r="H87" i="4" s="1"/>
  <c r="K87" i="4" s="1"/>
  <c r="L87" i="4" s="1"/>
  <c r="I55" i="4"/>
  <c r="K55" i="4" s="1"/>
  <c r="L55" i="4" s="1"/>
  <c r="I54" i="4"/>
  <c r="K54" i="4" s="1"/>
  <c r="D129" i="4"/>
  <c r="I80" i="4"/>
  <c r="I79" i="4"/>
  <c r="V47" i="4"/>
  <c r="P41" i="4"/>
  <c r="I56" i="4"/>
  <c r="P46" i="4"/>
  <c r="H128" i="4"/>
  <c r="K104" i="4"/>
  <c r="L104" i="4" s="1"/>
  <c r="H102" i="4"/>
  <c r="K102" i="4" s="1"/>
  <c r="H103" i="4"/>
  <c r="K103" i="4" s="1"/>
  <c r="L103" i="4" s="1"/>
  <c r="U43" i="4"/>
  <c r="U42" i="4"/>
  <c r="U46" i="4"/>
  <c r="U41" i="4"/>
  <c r="U38" i="4"/>
  <c r="U45" i="4"/>
  <c r="U47" i="4"/>
  <c r="U44" i="4"/>
  <c r="U40" i="4"/>
  <c r="U39" i="4"/>
  <c r="U48" i="4"/>
  <c r="S40" i="4"/>
  <c r="S45" i="4"/>
  <c r="S39" i="4"/>
  <c r="S43" i="4"/>
  <c r="S41" i="4"/>
  <c r="S48" i="4"/>
  <c r="S46" i="4"/>
  <c r="S38" i="4"/>
  <c r="C137" i="4"/>
  <c r="H72" i="4"/>
  <c r="K72" i="4" s="1"/>
  <c r="L72" i="4" s="1"/>
  <c r="T45" i="4"/>
  <c r="D205" i="4" l="1"/>
  <c r="D203" i="4"/>
  <c r="D255" i="4"/>
  <c r="D204" i="4"/>
  <c r="K80" i="4"/>
  <c r="L80" i="4" s="1"/>
  <c r="G189" i="4" s="1"/>
  <c r="K128" i="4"/>
  <c r="L128" i="4" s="1"/>
  <c r="AA42" i="4"/>
  <c r="AB42" i="4" s="1"/>
  <c r="O151" i="4" s="1"/>
  <c r="L54" i="4"/>
  <c r="K57" i="4"/>
  <c r="D193" i="4"/>
  <c r="G196" i="4"/>
  <c r="M87" i="4"/>
  <c r="M120" i="4"/>
  <c r="G229" i="4"/>
  <c r="E225" i="4"/>
  <c r="E258" i="4" s="1"/>
  <c r="G221" i="4"/>
  <c r="E217" i="4"/>
  <c r="M112" i="4"/>
  <c r="E161" i="4"/>
  <c r="M56" i="4"/>
  <c r="G165" i="4"/>
  <c r="AA47" i="4"/>
  <c r="AB47" i="4" s="1"/>
  <c r="G205" i="4"/>
  <c r="E201" i="4"/>
  <c r="M96" i="4"/>
  <c r="K65" i="4"/>
  <c r="L62" i="4"/>
  <c r="AA48" i="4"/>
  <c r="AB48" i="4" s="1"/>
  <c r="E177" i="4"/>
  <c r="M72" i="4"/>
  <c r="G181" i="4"/>
  <c r="G237" i="4"/>
  <c r="E233" i="4"/>
  <c r="M128" i="4"/>
  <c r="K127" i="4"/>
  <c r="L127" i="4" s="1"/>
  <c r="AA46" i="4"/>
  <c r="AB46" i="4" s="1"/>
  <c r="H86" i="4"/>
  <c r="K86" i="4" s="1"/>
  <c r="H88" i="4"/>
  <c r="K88" i="4" s="1"/>
  <c r="L88" i="4" s="1"/>
  <c r="K81" i="4"/>
  <c r="L78" i="4"/>
  <c r="K113" i="4"/>
  <c r="L110" i="4"/>
  <c r="H134" i="4"/>
  <c r="K134" i="4" s="1"/>
  <c r="H135" i="4"/>
  <c r="K135" i="4" s="1"/>
  <c r="L135" i="4" s="1"/>
  <c r="K126" i="4"/>
  <c r="D177" i="4"/>
  <c r="G180" i="4"/>
  <c r="M71" i="4"/>
  <c r="H136" i="4"/>
  <c r="K136" i="4" s="1"/>
  <c r="L136" i="4" s="1"/>
  <c r="I118" i="4"/>
  <c r="K118" i="4" s="1"/>
  <c r="I119" i="4"/>
  <c r="K119" i="4" s="1"/>
  <c r="L119" i="4" s="1"/>
  <c r="AA40" i="4"/>
  <c r="AB40" i="4" s="1"/>
  <c r="AA43" i="4"/>
  <c r="AB43" i="4" s="1"/>
  <c r="M103" i="4"/>
  <c r="D209" i="4"/>
  <c r="G212" i="4"/>
  <c r="G203" i="4"/>
  <c r="C201" i="4"/>
  <c r="M94" i="4"/>
  <c r="M97" i="4" s="1"/>
  <c r="L97" i="4"/>
  <c r="AA44" i="4"/>
  <c r="AB44" i="4" s="1"/>
  <c r="AA39" i="4"/>
  <c r="AB39" i="4" s="1"/>
  <c r="G213" i="4"/>
  <c r="M104" i="4"/>
  <c r="E209" i="4"/>
  <c r="E173" i="4"/>
  <c r="E251" i="4"/>
  <c r="E172" i="4"/>
  <c r="E171" i="4"/>
  <c r="G164" i="4"/>
  <c r="D161" i="4"/>
  <c r="M55" i="4"/>
  <c r="D169" i="4"/>
  <c r="M63" i="4"/>
  <c r="G172" i="4"/>
  <c r="M79" i="4"/>
  <c r="G188" i="4"/>
  <c r="D185" i="4"/>
  <c r="G220" i="4"/>
  <c r="M111" i="4"/>
  <c r="D217" i="4"/>
  <c r="K70" i="4"/>
  <c r="AA41" i="4"/>
  <c r="AB41" i="4" s="1"/>
  <c r="AA45" i="4"/>
  <c r="AB45" i="4" s="1"/>
  <c r="K105" i="4"/>
  <c r="L102" i="4"/>
  <c r="I127" i="4"/>
  <c r="I126" i="4"/>
  <c r="K97" i="4"/>
  <c r="AA38" i="4"/>
  <c r="M80" i="4" l="1"/>
  <c r="E185" i="4"/>
  <c r="E189" i="4" s="1"/>
  <c r="G254" i="4"/>
  <c r="G145" i="4"/>
  <c r="AC42" i="4"/>
  <c r="H254" i="4" s="1"/>
  <c r="L118" i="4"/>
  <c r="K121" i="4"/>
  <c r="E259" i="4"/>
  <c r="E237" i="4"/>
  <c r="E236" i="4"/>
  <c r="E235" i="4"/>
  <c r="C161" i="4"/>
  <c r="L57" i="4"/>
  <c r="M54" i="4"/>
  <c r="M57" i="4" s="1"/>
  <c r="G163" i="4"/>
  <c r="M88" i="4"/>
  <c r="G197" i="4"/>
  <c r="E193" i="4"/>
  <c r="D251" i="4"/>
  <c r="D171" i="4"/>
  <c r="D172" i="4"/>
  <c r="D173" i="4"/>
  <c r="J145" i="4"/>
  <c r="AC45" i="4"/>
  <c r="H257" i="4" s="1"/>
  <c r="O154" i="4"/>
  <c r="G257" i="4"/>
  <c r="F145" i="4"/>
  <c r="G253" i="4"/>
  <c r="O150" i="4"/>
  <c r="AC41" i="4"/>
  <c r="H253" i="4" s="1"/>
  <c r="C255" i="4"/>
  <c r="C203" i="4"/>
  <c r="C205" i="4"/>
  <c r="C204" i="4"/>
  <c r="E257" i="4"/>
  <c r="E221" i="4"/>
  <c r="E219" i="4"/>
  <c r="E220" i="4"/>
  <c r="D257" i="4"/>
  <c r="D220" i="4"/>
  <c r="D221" i="4"/>
  <c r="D219" i="4"/>
  <c r="G258" i="4"/>
  <c r="O155" i="4"/>
  <c r="K145" i="4"/>
  <c r="AC46" i="4"/>
  <c r="H258" i="4" s="1"/>
  <c r="O157" i="4"/>
  <c r="AC48" i="4"/>
  <c r="H260" i="4" s="1"/>
  <c r="G260" i="4"/>
  <c r="M145" i="4"/>
  <c r="G236" i="4"/>
  <c r="M127" i="4"/>
  <c r="D233" i="4"/>
  <c r="G171" i="4"/>
  <c r="C169" i="4"/>
  <c r="L65" i="4"/>
  <c r="M62" i="4"/>
  <c r="M65" i="4" s="1"/>
  <c r="M258" i="4"/>
  <c r="O148" i="4"/>
  <c r="G251" i="4"/>
  <c r="M251" i="4" s="1"/>
  <c r="D145" i="4"/>
  <c r="AC39" i="4"/>
  <c r="H251" i="4" s="1"/>
  <c r="I145" i="4"/>
  <c r="G256" i="4"/>
  <c r="AC44" i="4"/>
  <c r="H256" i="4" s="1"/>
  <c r="O153" i="4"/>
  <c r="D164" i="4"/>
  <c r="D163" i="4"/>
  <c r="D250" i="4"/>
  <c r="D165" i="4"/>
  <c r="L70" i="4"/>
  <c r="K73" i="4"/>
  <c r="L86" i="4"/>
  <c r="K89" i="4"/>
  <c r="D212" i="4"/>
  <c r="D256" i="4"/>
  <c r="L256" i="4" s="1"/>
  <c r="D211" i="4"/>
  <c r="D213" i="4"/>
  <c r="G147" i="4"/>
  <c r="G149" i="4"/>
  <c r="G150" i="4"/>
  <c r="G148" i="4"/>
  <c r="G155" i="4"/>
  <c r="G151" i="4"/>
  <c r="G157" i="4"/>
  <c r="G152" i="4"/>
  <c r="G156" i="4"/>
  <c r="G153" i="4"/>
  <c r="G154" i="4"/>
  <c r="E256" i="4"/>
  <c r="M256" i="4" s="1"/>
  <c r="E213" i="4"/>
  <c r="E211" i="4"/>
  <c r="E212" i="4"/>
  <c r="M135" i="4"/>
  <c r="G244" i="4"/>
  <c r="D241" i="4"/>
  <c r="E204" i="4"/>
  <c r="E203" i="4"/>
  <c r="E205" i="4"/>
  <c r="E255" i="4"/>
  <c r="G211" i="4"/>
  <c r="M102" i="4"/>
  <c r="M105" i="4" s="1"/>
  <c r="L105" i="4"/>
  <c r="C209" i="4"/>
  <c r="L81" i="4"/>
  <c r="M78" i="4"/>
  <c r="M81" i="4" s="1"/>
  <c r="C185" i="4"/>
  <c r="G187" i="4"/>
  <c r="E253" i="4"/>
  <c r="M253" i="4" s="1"/>
  <c r="E187" i="4"/>
  <c r="E188" i="4"/>
  <c r="E250" i="4"/>
  <c r="E163" i="4"/>
  <c r="E164" i="4"/>
  <c r="E165" i="4"/>
  <c r="M136" i="4"/>
  <c r="E241" i="4"/>
  <c r="G245" i="4"/>
  <c r="E252" i="4"/>
  <c r="M252" i="4" s="1"/>
  <c r="E179" i="4"/>
  <c r="E181" i="4"/>
  <c r="E180" i="4"/>
  <c r="D252" i="4"/>
  <c r="D179" i="4"/>
  <c r="D180" i="4"/>
  <c r="D181" i="4"/>
  <c r="AB38" i="4"/>
  <c r="AA49" i="4"/>
  <c r="D253" i="4"/>
  <c r="L253" i="4" s="1"/>
  <c r="D187" i="4"/>
  <c r="D188" i="4"/>
  <c r="D189" i="4"/>
  <c r="K129" i="4"/>
  <c r="L126" i="4"/>
  <c r="H145" i="4"/>
  <c r="AC43" i="4"/>
  <c r="H255" i="4" s="1"/>
  <c r="G255" i="4"/>
  <c r="L255" i="4" s="1"/>
  <c r="O152" i="4"/>
  <c r="G252" i="4"/>
  <c r="E145" i="4"/>
  <c r="AC40" i="4"/>
  <c r="H252" i="4" s="1"/>
  <c r="O149" i="4"/>
  <c r="L134" i="4"/>
  <c r="K137" i="4"/>
  <c r="D225" i="4"/>
  <c r="D258" i="4" s="1"/>
  <c r="L258" i="4" s="1"/>
  <c r="G228" i="4"/>
  <c r="M119" i="4"/>
  <c r="M110" i="4"/>
  <c r="M113" i="4" s="1"/>
  <c r="C217" i="4"/>
  <c r="L113" i="4"/>
  <c r="G219" i="4"/>
  <c r="G259" i="4"/>
  <c r="AC47" i="4"/>
  <c r="H259" i="4" s="1"/>
  <c r="O156" i="4"/>
  <c r="L145" i="4"/>
  <c r="D196" i="4"/>
  <c r="D254" i="4"/>
  <c r="L254" i="4" s="1"/>
  <c r="D195" i="4"/>
  <c r="D197" i="4"/>
  <c r="L252" i="4" l="1"/>
  <c r="M255" i="4"/>
  <c r="L257" i="4"/>
  <c r="D228" i="4"/>
  <c r="D227" i="4"/>
  <c r="D229" i="4"/>
  <c r="H150" i="4"/>
  <c r="H149" i="4"/>
  <c r="H152" i="4"/>
  <c r="H151" i="4"/>
  <c r="H148" i="4"/>
  <c r="H147" i="4"/>
  <c r="H157" i="4"/>
  <c r="H154" i="4"/>
  <c r="H153" i="4"/>
  <c r="H156" i="4"/>
  <c r="H155" i="4"/>
  <c r="F150" i="4"/>
  <c r="F149" i="4"/>
  <c r="F154" i="4"/>
  <c r="F147" i="4"/>
  <c r="F157" i="4"/>
  <c r="F148" i="4"/>
  <c r="F153" i="4"/>
  <c r="F152" i="4"/>
  <c r="F151" i="4"/>
  <c r="F155" i="4"/>
  <c r="F156" i="4"/>
  <c r="L148" i="4"/>
  <c r="L151" i="4"/>
  <c r="L156" i="4"/>
  <c r="L150" i="4"/>
  <c r="L155" i="4"/>
  <c r="L154" i="4"/>
  <c r="L152" i="4"/>
  <c r="L149" i="4"/>
  <c r="L147" i="4"/>
  <c r="L153" i="4"/>
  <c r="L157" i="4"/>
  <c r="C241" i="4"/>
  <c r="L137" i="4"/>
  <c r="G243" i="4"/>
  <c r="M134" i="4"/>
  <c r="M137" i="4" s="1"/>
  <c r="M156" i="4"/>
  <c r="M152" i="4"/>
  <c r="M148" i="4"/>
  <c r="M155" i="4"/>
  <c r="M154" i="4"/>
  <c r="M147" i="4"/>
  <c r="M151" i="4"/>
  <c r="M150" i="4"/>
  <c r="M149" i="4"/>
  <c r="M153" i="4"/>
  <c r="M157" i="4"/>
  <c r="G195" i="4"/>
  <c r="C193" i="4"/>
  <c r="M86" i="4"/>
  <c r="M89" i="4" s="1"/>
  <c r="L89" i="4"/>
  <c r="D147" i="4"/>
  <c r="D150" i="4"/>
  <c r="D148" i="4"/>
  <c r="D152" i="4"/>
  <c r="D155" i="4"/>
  <c r="D156" i="4"/>
  <c r="D157" i="4"/>
  <c r="D149" i="4"/>
  <c r="D151" i="4"/>
  <c r="D154" i="4"/>
  <c r="D153" i="4"/>
  <c r="E229" i="4"/>
  <c r="E227" i="4"/>
  <c r="E228" i="4"/>
  <c r="L129" i="4"/>
  <c r="M126" i="4"/>
  <c r="M129" i="4" s="1"/>
  <c r="G235" i="4"/>
  <c r="C233" i="4"/>
  <c r="D236" i="4"/>
  <c r="D259" i="4"/>
  <c r="L259" i="4" s="1"/>
  <c r="D235" i="4"/>
  <c r="D237" i="4"/>
  <c r="C250" i="4"/>
  <c r="C163" i="4"/>
  <c r="F163" i="4" s="1"/>
  <c r="H163" i="4" s="1"/>
  <c r="C164" i="4"/>
  <c r="F164" i="4" s="1"/>
  <c r="H164" i="4" s="1"/>
  <c r="C165" i="4"/>
  <c r="F165" i="4" s="1"/>
  <c r="H165" i="4" s="1"/>
  <c r="E260" i="4"/>
  <c r="M260" i="4" s="1"/>
  <c r="E245" i="4"/>
  <c r="E244" i="4"/>
  <c r="E243" i="4"/>
  <c r="F204" i="4"/>
  <c r="H204" i="4" s="1"/>
  <c r="M118" i="4"/>
  <c r="M121" i="4" s="1"/>
  <c r="C225" i="4"/>
  <c r="C258" i="4" s="1"/>
  <c r="K258" i="4" s="1"/>
  <c r="G227" i="4"/>
  <c r="L121" i="4"/>
  <c r="I149" i="4"/>
  <c r="I148" i="4"/>
  <c r="I150" i="4"/>
  <c r="I157" i="4"/>
  <c r="I153" i="4"/>
  <c r="I152" i="4"/>
  <c r="I151" i="4"/>
  <c r="I147" i="4"/>
  <c r="I155" i="4"/>
  <c r="I156" i="4"/>
  <c r="I154" i="4"/>
  <c r="C253" i="4"/>
  <c r="K253" i="4" s="1"/>
  <c r="C187" i="4"/>
  <c r="F187" i="4" s="1"/>
  <c r="H187" i="4" s="1"/>
  <c r="C189" i="4"/>
  <c r="F189" i="4" s="1"/>
  <c r="H189" i="4" s="1"/>
  <c r="C188" i="4"/>
  <c r="F188" i="4" s="1"/>
  <c r="H188" i="4" s="1"/>
  <c r="K149" i="4"/>
  <c r="K152" i="4"/>
  <c r="K155" i="4"/>
  <c r="K151" i="4"/>
  <c r="K147" i="4"/>
  <c r="K150" i="4"/>
  <c r="K148" i="4"/>
  <c r="K154" i="4"/>
  <c r="K157" i="4"/>
  <c r="K153" i="4"/>
  <c r="K156" i="4"/>
  <c r="C219" i="4"/>
  <c r="C257" i="4"/>
  <c r="K257" i="4" s="1"/>
  <c r="C220" i="4"/>
  <c r="F220" i="4" s="1"/>
  <c r="H220" i="4" s="1"/>
  <c r="C221" i="4"/>
  <c r="F221" i="4" s="1"/>
  <c r="H221" i="4" s="1"/>
  <c r="C256" i="4"/>
  <c r="K256" i="4" s="1"/>
  <c r="C211" i="4"/>
  <c r="F211" i="4" s="1"/>
  <c r="H211" i="4" s="1"/>
  <c r="C212" i="4"/>
  <c r="F212" i="4" s="1"/>
  <c r="H212" i="4" s="1"/>
  <c r="C213" i="4"/>
  <c r="F213" i="4" s="1"/>
  <c r="H213" i="4" s="1"/>
  <c r="F203" i="4"/>
  <c r="H203" i="4" s="1"/>
  <c r="H206" i="4" s="1"/>
  <c r="K202" i="4" s="1"/>
  <c r="K204" i="4" s="1"/>
  <c r="K206" i="4" s="1"/>
  <c r="M259" i="4"/>
  <c r="E254" i="4"/>
  <c r="E197" i="4"/>
  <c r="E196" i="4"/>
  <c r="E195" i="4"/>
  <c r="D243" i="4"/>
  <c r="D244" i="4"/>
  <c r="D260" i="4"/>
  <c r="L260" i="4" s="1"/>
  <c r="D245" i="4"/>
  <c r="E147" i="4"/>
  <c r="E149" i="4"/>
  <c r="E148" i="4"/>
  <c r="E152" i="4"/>
  <c r="E155" i="4"/>
  <c r="E157" i="4"/>
  <c r="E150" i="4"/>
  <c r="E156" i="4"/>
  <c r="E153" i="4"/>
  <c r="E151" i="4"/>
  <c r="E154" i="4"/>
  <c r="G179" i="4"/>
  <c r="M70" i="4"/>
  <c r="M73" i="4" s="1"/>
  <c r="L73" i="4"/>
  <c r="C177" i="4"/>
  <c r="M257" i="4"/>
  <c r="J153" i="4"/>
  <c r="J152" i="4"/>
  <c r="J148" i="4"/>
  <c r="J154" i="4"/>
  <c r="J149" i="4"/>
  <c r="J150" i="4"/>
  <c r="J151" i="4"/>
  <c r="J147" i="4"/>
  <c r="J155" i="4"/>
  <c r="J156" i="4"/>
  <c r="J157" i="4"/>
  <c r="C145" i="4"/>
  <c r="AB49" i="4"/>
  <c r="O147" i="4"/>
  <c r="AC38" i="4"/>
  <c r="G250" i="4"/>
  <c r="L250" i="4" s="1"/>
  <c r="F205" i="4"/>
  <c r="H205" i="4" s="1"/>
  <c r="C251" i="4"/>
  <c r="C171" i="4"/>
  <c r="F171" i="4" s="1"/>
  <c r="H171" i="4" s="1"/>
  <c r="C173" i="4"/>
  <c r="F173" i="4" s="1"/>
  <c r="H173" i="4" s="1"/>
  <c r="C172" i="4"/>
  <c r="F172" i="4" s="1"/>
  <c r="H172" i="4" s="1"/>
  <c r="K255" i="4"/>
  <c r="D261" i="4"/>
  <c r="L251" i="4"/>
  <c r="L261" i="4" s="1"/>
  <c r="H166" i="4" l="1"/>
  <c r="K162" i="4" s="1"/>
  <c r="K164" i="4" s="1"/>
  <c r="K166" i="4" s="1"/>
  <c r="C252" i="4"/>
  <c r="K252" i="4" s="1"/>
  <c r="C179" i="4"/>
  <c r="F179" i="4" s="1"/>
  <c r="H179" i="4" s="1"/>
  <c r="C180" i="4"/>
  <c r="F180" i="4" s="1"/>
  <c r="H180" i="4" s="1"/>
  <c r="C181" i="4"/>
  <c r="F181" i="4" s="1"/>
  <c r="H181" i="4" s="1"/>
  <c r="AC49" i="4"/>
  <c r="H250" i="4"/>
  <c r="H190" i="4"/>
  <c r="K186" i="4" s="1"/>
  <c r="K188" i="4" s="1"/>
  <c r="K190" i="4" s="1"/>
  <c r="K250" i="4"/>
  <c r="C227" i="4"/>
  <c r="F227" i="4" s="1"/>
  <c r="H227" i="4" s="1"/>
  <c r="F219" i="4"/>
  <c r="H219" i="4" s="1"/>
  <c r="H222" i="4" s="1"/>
  <c r="K218" i="4" s="1"/>
  <c r="K220" i="4" s="1"/>
  <c r="K222" i="4" s="1"/>
  <c r="C229" i="4"/>
  <c r="F229" i="4" s="1"/>
  <c r="H229" i="4" s="1"/>
  <c r="C228" i="4"/>
  <c r="F228" i="4" s="1"/>
  <c r="H228" i="4" s="1"/>
  <c r="M254" i="4"/>
  <c r="M261" i="4" s="1"/>
  <c r="E261" i="4"/>
  <c r="C147" i="4"/>
  <c r="N147" i="4" s="1"/>
  <c r="P147" i="4" s="1"/>
  <c r="C154" i="4"/>
  <c r="N154" i="4" s="1"/>
  <c r="P154" i="4" s="1"/>
  <c r="C156" i="4"/>
  <c r="N156" i="4" s="1"/>
  <c r="P156" i="4" s="1"/>
  <c r="C152" i="4"/>
  <c r="N152" i="4" s="1"/>
  <c r="P152" i="4" s="1"/>
  <c r="C151" i="4"/>
  <c r="N151" i="4" s="1"/>
  <c r="P151" i="4" s="1"/>
  <c r="C155" i="4"/>
  <c r="N155" i="4" s="1"/>
  <c r="P155" i="4" s="1"/>
  <c r="C153" i="4"/>
  <c r="N153" i="4" s="1"/>
  <c r="P153" i="4" s="1"/>
  <c r="C149" i="4"/>
  <c r="N149" i="4" s="1"/>
  <c r="P149" i="4" s="1"/>
  <c r="C148" i="4"/>
  <c r="N148" i="4" s="1"/>
  <c r="P148" i="4" s="1"/>
  <c r="C150" i="4"/>
  <c r="N150" i="4" s="1"/>
  <c r="P150" i="4" s="1"/>
  <c r="C157" i="4"/>
  <c r="N157" i="4" s="1"/>
  <c r="P157" i="4" s="1"/>
  <c r="H214" i="4"/>
  <c r="K210" i="4" s="1"/>
  <c r="K212" i="4" s="1"/>
  <c r="K214" i="4" s="1"/>
  <c r="K251" i="4"/>
  <c r="M250" i="4"/>
  <c r="C259" i="4"/>
  <c r="K259" i="4" s="1"/>
  <c r="C235" i="4"/>
  <c r="F235" i="4" s="1"/>
  <c r="H235" i="4" s="1"/>
  <c r="H238" i="4" s="1"/>
  <c r="K234" i="4" s="1"/>
  <c r="K236" i="4" s="1"/>
  <c r="K238" i="4" s="1"/>
  <c r="C236" i="4"/>
  <c r="F236" i="4" s="1"/>
  <c r="H236" i="4" s="1"/>
  <c r="C237" i="4"/>
  <c r="F237" i="4" s="1"/>
  <c r="H237" i="4" s="1"/>
  <c r="C243" i="4"/>
  <c r="F243" i="4" s="1"/>
  <c r="H243" i="4" s="1"/>
  <c r="H246" i="4" s="1"/>
  <c r="K242" i="4" s="1"/>
  <c r="K244" i="4" s="1"/>
  <c r="K246" i="4" s="1"/>
  <c r="C260" i="4"/>
  <c r="K260" i="4" s="1"/>
  <c r="C244" i="4"/>
  <c r="F244" i="4" s="1"/>
  <c r="H244" i="4" s="1"/>
  <c r="C245" i="4"/>
  <c r="F245" i="4" s="1"/>
  <c r="H245" i="4" s="1"/>
  <c r="C195" i="4"/>
  <c r="F195" i="4" s="1"/>
  <c r="H195" i="4" s="1"/>
  <c r="C254" i="4"/>
  <c r="K254" i="4" s="1"/>
  <c r="C197" i="4"/>
  <c r="F197" i="4" s="1"/>
  <c r="H197" i="4" s="1"/>
  <c r="C196" i="4"/>
  <c r="F196" i="4" s="1"/>
  <c r="H196" i="4" s="1"/>
  <c r="H174" i="4"/>
  <c r="K170" i="4" s="1"/>
  <c r="K172" i="4" s="1"/>
  <c r="K174" i="4" s="1"/>
  <c r="H230" i="4" l="1"/>
  <c r="K226" i="4" s="1"/>
  <c r="K228" i="4" s="1"/>
  <c r="K230" i="4" s="1"/>
  <c r="C261" i="4"/>
  <c r="P158" i="4"/>
  <c r="S146" i="4" s="1"/>
  <c r="S148" i="4" s="1"/>
  <c r="S151" i="4" s="1"/>
  <c r="H182" i="4"/>
  <c r="K178" i="4" s="1"/>
  <c r="K180" i="4" s="1"/>
  <c r="K182" i="4" s="1"/>
  <c r="K261" i="4"/>
  <c r="H198" i="4"/>
  <c r="K194" i="4" s="1"/>
  <c r="K196" i="4" s="1"/>
  <c r="K198" i="4" s="1"/>
  <c r="B245" i="2" l="1"/>
  <c r="E242" i="2" s="1"/>
  <c r="B244" i="2"/>
  <c r="D242" i="2" s="1"/>
  <c r="B243" i="2"/>
  <c r="C242" i="2" s="1"/>
  <c r="B242" i="2"/>
  <c r="B239" i="2"/>
  <c r="B237" i="2"/>
  <c r="E234" i="2" s="1"/>
  <c r="B236" i="2"/>
  <c r="D234" i="2" s="1"/>
  <c r="B235" i="2"/>
  <c r="C234" i="2" s="1"/>
  <c r="B234" i="2"/>
  <c r="B231" i="2"/>
  <c r="B229" i="2"/>
  <c r="E226" i="2" s="1"/>
  <c r="B228" i="2"/>
  <c r="D226" i="2" s="1"/>
  <c r="B227" i="2"/>
  <c r="C226" i="2" s="1"/>
  <c r="B226" i="2"/>
  <c r="B223" i="2"/>
  <c r="B221" i="2"/>
  <c r="E218" i="2" s="1"/>
  <c r="B220" i="2"/>
  <c r="D218" i="2" s="1"/>
  <c r="B219" i="2"/>
  <c r="C218" i="2" s="1"/>
  <c r="B218" i="2"/>
  <c r="B215" i="2"/>
  <c r="B213" i="2"/>
  <c r="E210" i="2" s="1"/>
  <c r="B212" i="2"/>
  <c r="D210" i="2" s="1"/>
  <c r="B211" i="2"/>
  <c r="C210" i="2" s="1"/>
  <c r="B210" i="2"/>
  <c r="B207" i="2"/>
  <c r="B205" i="2"/>
  <c r="E202" i="2" s="1"/>
  <c r="B204" i="2"/>
  <c r="D202" i="2" s="1"/>
  <c r="B203" i="2"/>
  <c r="C202" i="2" s="1"/>
  <c r="B202" i="2"/>
  <c r="B199" i="2"/>
  <c r="B197" i="2"/>
  <c r="E194" i="2" s="1"/>
  <c r="B196" i="2"/>
  <c r="D194" i="2" s="1"/>
  <c r="B195" i="2"/>
  <c r="C194" i="2" s="1"/>
  <c r="B194" i="2"/>
  <c r="B191" i="2"/>
  <c r="B189" i="2"/>
  <c r="E186" i="2" s="1"/>
  <c r="B188" i="2"/>
  <c r="D186" i="2" s="1"/>
  <c r="B187" i="2"/>
  <c r="C186" i="2" s="1"/>
  <c r="B186" i="2"/>
  <c r="B183" i="2"/>
  <c r="B181" i="2"/>
  <c r="E178" i="2" s="1"/>
  <c r="B180" i="2"/>
  <c r="D178" i="2" s="1"/>
  <c r="B179" i="2"/>
  <c r="C178" i="2" s="1"/>
  <c r="B178" i="2"/>
  <c r="B175" i="2"/>
  <c r="B173" i="2"/>
  <c r="E170" i="2" s="1"/>
  <c r="B172" i="2"/>
  <c r="D170" i="2" s="1"/>
  <c r="B171" i="2"/>
  <c r="C170" i="2" s="1"/>
  <c r="B170" i="2"/>
  <c r="B167" i="2"/>
  <c r="B162" i="2"/>
  <c r="B159" i="2"/>
  <c r="B165" i="2"/>
  <c r="E162" i="2" s="1"/>
  <c r="B164" i="2"/>
  <c r="D162" i="2" s="1"/>
  <c r="B163" i="2"/>
  <c r="C162" i="2" s="1"/>
  <c r="B143" i="2"/>
  <c r="E135" i="2"/>
  <c r="D136" i="2" s="1"/>
  <c r="D137" i="2" s="1"/>
  <c r="E134" i="2"/>
  <c r="E127" i="2"/>
  <c r="E126" i="2"/>
  <c r="C128" i="2" s="1"/>
  <c r="D126" i="2"/>
  <c r="C127" i="2" s="1"/>
  <c r="E119" i="2"/>
  <c r="D120" i="2" s="1"/>
  <c r="E118" i="2"/>
  <c r="D118" i="2"/>
  <c r="C119" i="2" s="1"/>
  <c r="E111" i="2"/>
  <c r="E110" i="2"/>
  <c r="D110" i="2"/>
  <c r="C111" i="2" s="1"/>
  <c r="D102" i="2"/>
  <c r="D94" i="2"/>
  <c r="C95" i="2" s="1"/>
  <c r="C88" i="2"/>
  <c r="D86" i="2"/>
  <c r="D78" i="2"/>
  <c r="C79" i="2" s="1"/>
  <c r="E131" i="2"/>
  <c r="E239" i="2" s="1"/>
  <c r="E123" i="2"/>
  <c r="E231" i="2" s="1"/>
  <c r="E115" i="2"/>
  <c r="E223" i="2" s="1"/>
  <c r="E107" i="2"/>
  <c r="E215" i="2" s="1"/>
  <c r="E99" i="2"/>
  <c r="E207" i="2" s="1"/>
  <c r="E91" i="2"/>
  <c r="E199" i="2" s="1"/>
  <c r="E83" i="2"/>
  <c r="E191" i="2" s="1"/>
  <c r="E75" i="2"/>
  <c r="E183" i="2" s="1"/>
  <c r="E67" i="2"/>
  <c r="E175" i="2" s="1"/>
  <c r="E59" i="2"/>
  <c r="E167" i="2" s="1"/>
  <c r="E51" i="2"/>
  <c r="E159" i="2" s="1"/>
  <c r="G136" i="2"/>
  <c r="J133" i="2" s="1"/>
  <c r="O135" i="2"/>
  <c r="O136" i="2" s="1"/>
  <c r="K243" i="2" s="1"/>
  <c r="G135" i="2"/>
  <c r="I133" i="2" s="1"/>
  <c r="C135" i="2"/>
  <c r="G134" i="2"/>
  <c r="H133" i="2" s="1"/>
  <c r="G133" i="2"/>
  <c r="E133" i="2"/>
  <c r="D133" i="2"/>
  <c r="C133" i="2"/>
  <c r="G128" i="2"/>
  <c r="J125" i="2" s="1"/>
  <c r="O127" i="2"/>
  <c r="O128" i="2" s="1"/>
  <c r="K235" i="2" s="1"/>
  <c r="G127" i="2"/>
  <c r="I125" i="2" s="1"/>
  <c r="G126" i="2"/>
  <c r="H125" i="2" s="1"/>
  <c r="G125" i="2"/>
  <c r="E125" i="2"/>
  <c r="D125" i="2"/>
  <c r="C125" i="2"/>
  <c r="G120" i="2"/>
  <c r="J117" i="2" s="1"/>
  <c r="O119" i="2"/>
  <c r="O120" i="2" s="1"/>
  <c r="K227" i="2" s="1"/>
  <c r="G119" i="2"/>
  <c r="I117" i="2" s="1"/>
  <c r="G118" i="2"/>
  <c r="H117" i="2" s="1"/>
  <c r="G117" i="2"/>
  <c r="E117" i="2"/>
  <c r="D117" i="2"/>
  <c r="C117" i="2"/>
  <c r="G112" i="2"/>
  <c r="J109" i="2" s="1"/>
  <c r="O111" i="2"/>
  <c r="O112" i="2" s="1"/>
  <c r="K219" i="2" s="1"/>
  <c r="G111" i="2"/>
  <c r="I109" i="2" s="1"/>
  <c r="G110" i="2"/>
  <c r="H109" i="2" s="1"/>
  <c r="G109" i="2"/>
  <c r="E109" i="2"/>
  <c r="D109" i="2"/>
  <c r="C109" i="2"/>
  <c r="E105" i="2"/>
  <c r="J102" i="2" s="1"/>
  <c r="G104" i="2"/>
  <c r="J101" i="2" s="1"/>
  <c r="D104" i="2"/>
  <c r="C104" i="2"/>
  <c r="O103" i="2"/>
  <c r="O104" i="2" s="1"/>
  <c r="K211" i="2" s="1"/>
  <c r="G103" i="2"/>
  <c r="I101" i="2" s="1"/>
  <c r="G102" i="2"/>
  <c r="H101" i="2" s="1"/>
  <c r="G101" i="2"/>
  <c r="E101" i="2"/>
  <c r="D101" i="2"/>
  <c r="C101" i="2"/>
  <c r="E97" i="2"/>
  <c r="J94" i="2" s="1"/>
  <c r="G96" i="2"/>
  <c r="J93" i="2" s="1"/>
  <c r="D96" i="2"/>
  <c r="C96" i="2"/>
  <c r="O95" i="2"/>
  <c r="O96" i="2" s="1"/>
  <c r="K203" i="2" s="1"/>
  <c r="G95" i="2"/>
  <c r="I93" i="2" s="1"/>
  <c r="G94" i="2"/>
  <c r="H93" i="2" s="1"/>
  <c r="G93" i="2"/>
  <c r="E93" i="2"/>
  <c r="D93" i="2"/>
  <c r="C93" i="2"/>
  <c r="G88" i="2"/>
  <c r="J85" i="2" s="1"/>
  <c r="D88" i="2"/>
  <c r="O87" i="2"/>
  <c r="O88" i="2" s="1"/>
  <c r="K195" i="2" s="1"/>
  <c r="G87" i="2"/>
  <c r="I85" i="2" s="1"/>
  <c r="C87" i="2"/>
  <c r="G86" i="2"/>
  <c r="H85" i="2" s="1"/>
  <c r="G85" i="2"/>
  <c r="E85" i="2"/>
  <c r="D85" i="2"/>
  <c r="C85" i="2"/>
  <c r="E81" i="2"/>
  <c r="J78" i="2" s="1"/>
  <c r="G80" i="2"/>
  <c r="J77" i="2" s="1"/>
  <c r="D80" i="2"/>
  <c r="C80" i="2"/>
  <c r="O79" i="2"/>
  <c r="O80" i="2" s="1"/>
  <c r="K187" i="2" s="1"/>
  <c r="G79" i="2"/>
  <c r="I77" i="2" s="1"/>
  <c r="G78" i="2"/>
  <c r="H77" i="2" s="1"/>
  <c r="G77" i="2"/>
  <c r="E77" i="2"/>
  <c r="D77" i="2"/>
  <c r="C77" i="2"/>
  <c r="E73" i="2"/>
  <c r="J72" i="2" s="1"/>
  <c r="G72" i="2"/>
  <c r="J69" i="2" s="1"/>
  <c r="D72" i="2"/>
  <c r="D73" i="2" s="1"/>
  <c r="I70" i="2" s="1"/>
  <c r="C72" i="2"/>
  <c r="O71" i="2"/>
  <c r="O72" i="2" s="1"/>
  <c r="K179" i="2" s="1"/>
  <c r="G71" i="2"/>
  <c r="I69" i="2" s="1"/>
  <c r="C71" i="2"/>
  <c r="G70" i="2"/>
  <c r="H69" i="2" s="1"/>
  <c r="G69" i="2"/>
  <c r="E69" i="2"/>
  <c r="D69" i="2"/>
  <c r="C69" i="2"/>
  <c r="B146" i="2"/>
  <c r="B147" i="2"/>
  <c r="C146" i="2" s="1"/>
  <c r="B148" i="2"/>
  <c r="D146" i="2" s="1"/>
  <c r="B149" i="2"/>
  <c r="E146" i="2" s="1"/>
  <c r="B150" i="2"/>
  <c r="F146" i="2" s="1"/>
  <c r="E65" i="2"/>
  <c r="J62" i="2" s="1"/>
  <c r="G64" i="2"/>
  <c r="J61" i="2" s="1"/>
  <c r="D64" i="2"/>
  <c r="D65" i="2" s="1"/>
  <c r="I62" i="2" s="1"/>
  <c r="C64" i="2"/>
  <c r="O63" i="2"/>
  <c r="O64" i="2" s="1"/>
  <c r="K171" i="2" s="1"/>
  <c r="G63" i="2"/>
  <c r="I61" i="2" s="1"/>
  <c r="C63" i="2"/>
  <c r="G62" i="2"/>
  <c r="H61" i="2" s="1"/>
  <c r="G61" i="2"/>
  <c r="E61" i="2"/>
  <c r="D61" i="2"/>
  <c r="C61" i="2"/>
  <c r="E57" i="2"/>
  <c r="J54" i="2" s="1"/>
  <c r="E113" i="2" l="1"/>
  <c r="J112" i="2" s="1"/>
  <c r="E137" i="2"/>
  <c r="J135" i="2" s="1"/>
  <c r="J64" i="2"/>
  <c r="J63" i="2"/>
  <c r="J95" i="2"/>
  <c r="E121" i="2"/>
  <c r="J119" i="2" s="1"/>
  <c r="I134" i="2"/>
  <c r="I135" i="2"/>
  <c r="C103" i="2"/>
  <c r="J103" i="2"/>
  <c r="D105" i="2"/>
  <c r="I103" i="2" s="1"/>
  <c r="C136" i="2"/>
  <c r="D128" i="2"/>
  <c r="I64" i="2"/>
  <c r="C120" i="2"/>
  <c r="I63" i="2"/>
  <c r="I72" i="2"/>
  <c r="J80" i="2"/>
  <c r="J96" i="2"/>
  <c r="J104" i="2"/>
  <c r="E129" i="2"/>
  <c r="J128" i="2" s="1"/>
  <c r="J71" i="2"/>
  <c r="I136" i="2"/>
  <c r="I71" i="2"/>
  <c r="J79" i="2"/>
  <c r="J70" i="2"/>
  <c r="D112" i="2"/>
  <c r="D97" i="2"/>
  <c r="D121" i="2"/>
  <c r="I119" i="2" s="1"/>
  <c r="C112" i="2"/>
  <c r="E89" i="2"/>
  <c r="D89" i="2"/>
  <c r="D81" i="2"/>
  <c r="C81" i="2"/>
  <c r="C89" i="2"/>
  <c r="C97" i="2"/>
  <c r="H94" i="2" s="1"/>
  <c r="C73" i="2"/>
  <c r="H71" i="2" s="1"/>
  <c r="C129" i="2"/>
  <c r="H126" i="2" s="1"/>
  <c r="J55" i="2"/>
  <c r="C65" i="2"/>
  <c r="J56" i="2"/>
  <c r="C137" i="2" l="1"/>
  <c r="H134" i="2" s="1"/>
  <c r="C121" i="2"/>
  <c r="H118" i="2" s="1"/>
  <c r="C105" i="2"/>
  <c r="H102" i="2" s="1"/>
  <c r="H64" i="2"/>
  <c r="K64" i="2" s="1"/>
  <c r="H128" i="2"/>
  <c r="J110" i="2"/>
  <c r="J111" i="2"/>
  <c r="J136" i="2"/>
  <c r="J118" i="2"/>
  <c r="J134" i="2"/>
  <c r="H96" i="2"/>
  <c r="J120" i="2"/>
  <c r="H95" i="2"/>
  <c r="I104" i="2"/>
  <c r="H127" i="2"/>
  <c r="I102" i="2"/>
  <c r="H88" i="2"/>
  <c r="H87" i="2"/>
  <c r="H86" i="2"/>
  <c r="I94" i="2"/>
  <c r="I95" i="2"/>
  <c r="D113" i="2"/>
  <c r="I112" i="2" s="1"/>
  <c r="H78" i="2"/>
  <c r="H80" i="2"/>
  <c r="H120" i="2"/>
  <c r="H62" i="2"/>
  <c r="H63" i="2"/>
  <c r="H79" i="2"/>
  <c r="D129" i="2"/>
  <c r="I120" i="2"/>
  <c r="J127" i="2"/>
  <c r="I96" i="2"/>
  <c r="I86" i="2"/>
  <c r="I87" i="2"/>
  <c r="J86" i="2"/>
  <c r="J87" i="2"/>
  <c r="J88" i="2"/>
  <c r="H70" i="2"/>
  <c r="H72" i="2"/>
  <c r="I118" i="2"/>
  <c r="J126" i="2"/>
  <c r="I78" i="2"/>
  <c r="I79" i="2"/>
  <c r="C113" i="2"/>
  <c r="H112" i="2" s="1"/>
  <c r="I88" i="2"/>
  <c r="I80" i="2"/>
  <c r="H119" i="2" l="1"/>
  <c r="H135" i="2"/>
  <c r="K135" i="2" s="1"/>
  <c r="L135" i="2" s="1"/>
  <c r="H136" i="2"/>
  <c r="G244" i="2"/>
  <c r="D241" i="2"/>
  <c r="H104" i="2"/>
  <c r="H103" i="2"/>
  <c r="K62" i="2"/>
  <c r="L64" i="2"/>
  <c r="E169" i="2" s="1"/>
  <c r="K63" i="2"/>
  <c r="H110" i="2"/>
  <c r="H111" i="2"/>
  <c r="I126" i="2"/>
  <c r="I127" i="2"/>
  <c r="I111" i="2"/>
  <c r="I110" i="2"/>
  <c r="I128" i="2"/>
  <c r="D260" i="2" l="1"/>
  <c r="D244" i="2"/>
  <c r="D243" i="2"/>
  <c r="D245" i="2"/>
  <c r="E251" i="2"/>
  <c r="E171" i="2"/>
  <c r="E173" i="2"/>
  <c r="E172" i="2"/>
  <c r="G173" i="2"/>
  <c r="L63" i="2"/>
  <c r="L62" i="2"/>
  <c r="C169" i="2" l="1"/>
  <c r="G171" i="2"/>
  <c r="D169" i="2"/>
  <c r="G172" i="2"/>
  <c r="D251" i="2" l="1"/>
  <c r="D171" i="2"/>
  <c r="D172" i="2"/>
  <c r="D173" i="2"/>
  <c r="C251" i="2"/>
  <c r="C171" i="2"/>
  <c r="C172" i="2"/>
  <c r="C173" i="2"/>
  <c r="F173" i="2" s="1"/>
  <c r="D53" i="2"/>
  <c r="C53" i="2"/>
  <c r="G56" i="2"/>
  <c r="D56" i="2"/>
  <c r="C56" i="2"/>
  <c r="O55" i="2"/>
  <c r="O56" i="2" s="1"/>
  <c r="K163" i="2" s="1"/>
  <c r="G55" i="2"/>
  <c r="C55" i="2"/>
  <c r="G54" i="2"/>
  <c r="G53" i="2"/>
  <c r="E53" i="2"/>
  <c r="B260" i="2"/>
  <c r="J260" i="2" s="1"/>
  <c r="B259" i="2"/>
  <c r="J259" i="2" s="1"/>
  <c r="B258" i="2"/>
  <c r="J258" i="2" s="1"/>
  <c r="B257" i="2"/>
  <c r="J257" i="2" s="1"/>
  <c r="B256" i="2"/>
  <c r="J256" i="2" s="1"/>
  <c r="B255" i="2"/>
  <c r="J255" i="2" s="1"/>
  <c r="B254" i="2"/>
  <c r="J254" i="2" s="1"/>
  <c r="B253" i="2"/>
  <c r="J253" i="2" s="1"/>
  <c r="B252" i="2"/>
  <c r="J252" i="2" s="1"/>
  <c r="B251" i="2"/>
  <c r="J251" i="2" s="1"/>
  <c r="B250" i="2"/>
  <c r="J250" i="2" s="1"/>
  <c r="B157" i="2"/>
  <c r="M146" i="2" s="1"/>
  <c r="B156" i="2"/>
  <c r="L146" i="2" s="1"/>
  <c r="B155" i="2"/>
  <c r="K146" i="2" s="1"/>
  <c r="B154" i="2"/>
  <c r="J146" i="2" s="1"/>
  <c r="B153" i="2"/>
  <c r="I146" i="2" s="1"/>
  <c r="B152" i="2"/>
  <c r="H146" i="2" s="1"/>
  <c r="B151" i="2"/>
  <c r="G146" i="2" s="1"/>
  <c r="M49" i="2"/>
  <c r="Z38" i="2" s="1"/>
  <c r="O48" i="2"/>
  <c r="Z37" i="2" s="1"/>
  <c r="L48" i="2"/>
  <c r="K48" i="2"/>
  <c r="J48" i="2"/>
  <c r="I48" i="2"/>
  <c r="H48" i="2"/>
  <c r="G48" i="2"/>
  <c r="F48" i="2"/>
  <c r="E48" i="2"/>
  <c r="D48" i="2"/>
  <c r="C48" i="2"/>
  <c r="O47" i="2"/>
  <c r="Y37" i="2" s="1"/>
  <c r="K47" i="2"/>
  <c r="J47" i="2"/>
  <c r="I47" i="2"/>
  <c r="H47" i="2"/>
  <c r="G47" i="2"/>
  <c r="F47" i="2"/>
  <c r="E47" i="2"/>
  <c r="D47" i="2"/>
  <c r="C47" i="2"/>
  <c r="O46" i="2"/>
  <c r="X37" i="2" s="1"/>
  <c r="J46" i="2"/>
  <c r="I46" i="2"/>
  <c r="H46" i="2"/>
  <c r="G46" i="2"/>
  <c r="F46" i="2"/>
  <c r="E46" i="2"/>
  <c r="D46" i="2"/>
  <c r="C46" i="2"/>
  <c r="O45" i="2"/>
  <c r="W37" i="2" s="1"/>
  <c r="I45" i="2"/>
  <c r="H45" i="2"/>
  <c r="G45" i="2"/>
  <c r="F45" i="2"/>
  <c r="E45" i="2"/>
  <c r="D45" i="2"/>
  <c r="C45" i="2"/>
  <c r="O44" i="2"/>
  <c r="V37" i="2" s="1"/>
  <c r="H44" i="2"/>
  <c r="G44" i="2"/>
  <c r="F44" i="2"/>
  <c r="E44" i="2"/>
  <c r="D44" i="2"/>
  <c r="C44" i="2"/>
  <c r="O43" i="2"/>
  <c r="U37" i="2" s="1"/>
  <c r="G43" i="2"/>
  <c r="F43" i="2"/>
  <c r="E43" i="2"/>
  <c r="D43" i="2"/>
  <c r="C43" i="2"/>
  <c r="O42" i="2"/>
  <c r="T37" i="2" s="1"/>
  <c r="F42" i="2"/>
  <c r="E42" i="2"/>
  <c r="D42" i="2"/>
  <c r="C42" i="2"/>
  <c r="O41" i="2"/>
  <c r="S37" i="2" s="1"/>
  <c r="E41" i="2"/>
  <c r="D41" i="2"/>
  <c r="C41" i="2"/>
  <c r="O40" i="2"/>
  <c r="R37" i="2" s="1"/>
  <c r="D40" i="2"/>
  <c r="C40" i="2"/>
  <c r="AE39" i="2"/>
  <c r="AE40" i="2" s="1"/>
  <c r="AE41" i="2" s="1"/>
  <c r="AE42" i="2" s="1"/>
  <c r="AE43" i="2" s="1"/>
  <c r="AE44" i="2" s="1"/>
  <c r="AE45" i="2" s="1"/>
  <c r="AE46" i="2" s="1"/>
  <c r="AE47" i="2" s="1"/>
  <c r="AE48" i="2" s="1"/>
  <c r="S147" i="2" s="1"/>
  <c r="O39" i="2"/>
  <c r="Q37" i="2" s="1"/>
  <c r="C39" i="2"/>
  <c r="O38" i="2"/>
  <c r="P37" i="2" s="1"/>
  <c r="O37" i="2"/>
  <c r="M37" i="2"/>
  <c r="L37" i="2"/>
  <c r="K37" i="2"/>
  <c r="J37" i="2"/>
  <c r="I37" i="2"/>
  <c r="H37" i="2"/>
  <c r="G37" i="2"/>
  <c r="F37" i="2"/>
  <c r="E37" i="2"/>
  <c r="D37" i="2"/>
  <c r="C37" i="2"/>
  <c r="H53" i="2" l="1"/>
  <c r="J53" i="2"/>
  <c r="I53" i="2"/>
  <c r="C49" i="2"/>
  <c r="C57" i="2"/>
  <c r="D57" i="2"/>
  <c r="K49" i="2"/>
  <c r="X44" i="2" s="1"/>
  <c r="I49" i="2"/>
  <c r="V45" i="2" s="1"/>
  <c r="Z43" i="2"/>
  <c r="Z40" i="2"/>
  <c r="Z48" i="2"/>
  <c r="J49" i="2"/>
  <c r="Z42" i="2"/>
  <c r="G49" i="2"/>
  <c r="D49" i="2"/>
  <c r="Q45" i="2" s="1"/>
  <c r="Q47" i="2"/>
  <c r="Q44" i="2"/>
  <c r="Q39" i="2"/>
  <c r="Z41" i="2"/>
  <c r="E49" i="2"/>
  <c r="F49" i="2"/>
  <c r="Z45" i="2"/>
  <c r="Z46" i="2"/>
  <c r="Z39" i="2"/>
  <c r="Z44" i="2"/>
  <c r="Z47" i="2"/>
  <c r="H49" i="2"/>
  <c r="L49" i="2"/>
  <c r="H56" i="2" l="1"/>
  <c r="H55" i="2"/>
  <c r="X47" i="2"/>
  <c r="K127" i="2"/>
  <c r="K111" i="2"/>
  <c r="K88" i="2"/>
  <c r="K79" i="2"/>
  <c r="K71" i="2"/>
  <c r="I56" i="2"/>
  <c r="I54" i="2"/>
  <c r="I55" i="2"/>
  <c r="X41" i="2"/>
  <c r="H54" i="2"/>
  <c r="V43" i="2"/>
  <c r="V46" i="2"/>
  <c r="V39" i="2"/>
  <c r="X42" i="2"/>
  <c r="X46" i="2"/>
  <c r="X38" i="2"/>
  <c r="X45" i="2"/>
  <c r="X43" i="2"/>
  <c r="X39" i="2"/>
  <c r="W42" i="2"/>
  <c r="P41" i="2"/>
  <c r="S43" i="2"/>
  <c r="Q46" i="2"/>
  <c r="V38" i="2"/>
  <c r="Y48" i="2"/>
  <c r="T39" i="2"/>
  <c r="X40" i="2"/>
  <c r="X48" i="2"/>
  <c r="V40" i="2"/>
  <c r="V44" i="2"/>
  <c r="T38" i="2"/>
  <c r="T40" i="2"/>
  <c r="V48" i="2"/>
  <c r="V47" i="2"/>
  <c r="V41" i="2"/>
  <c r="V42" i="2"/>
  <c r="T42" i="2"/>
  <c r="W48" i="2"/>
  <c r="W47" i="2"/>
  <c r="W45" i="2"/>
  <c r="W38" i="2"/>
  <c r="W43" i="2"/>
  <c r="W40" i="2"/>
  <c r="W44" i="2"/>
  <c r="W41" i="2"/>
  <c r="P42" i="2"/>
  <c r="Q42" i="2"/>
  <c r="W39" i="2"/>
  <c r="W46" i="2"/>
  <c r="T44" i="2"/>
  <c r="Q43" i="2"/>
  <c r="T48" i="2"/>
  <c r="T45" i="2"/>
  <c r="Q41" i="2"/>
  <c r="Q40" i="2"/>
  <c r="T43" i="2"/>
  <c r="T41" i="2"/>
  <c r="T46" i="2"/>
  <c r="Q38" i="2"/>
  <c r="T47" i="2"/>
  <c r="Q48" i="2"/>
  <c r="P46" i="2"/>
  <c r="U41" i="2"/>
  <c r="U39" i="2"/>
  <c r="U42" i="2"/>
  <c r="U46" i="2"/>
  <c r="U38" i="2"/>
  <c r="U43" i="2"/>
  <c r="U48" i="2"/>
  <c r="U40" i="2"/>
  <c r="U44" i="2"/>
  <c r="U45" i="2"/>
  <c r="U47" i="2"/>
  <c r="Y42" i="2"/>
  <c r="Y43" i="2"/>
  <c r="Y40" i="2"/>
  <c r="Y47" i="2"/>
  <c r="Y44" i="2"/>
  <c r="Y46" i="2"/>
  <c r="Y45" i="2"/>
  <c r="Y41" i="2"/>
  <c r="Y39" i="2"/>
  <c r="Y38" i="2"/>
  <c r="P43" i="2"/>
  <c r="P44" i="2"/>
  <c r="P38" i="2"/>
  <c r="P47" i="2"/>
  <c r="R44" i="2"/>
  <c r="R45" i="2"/>
  <c r="R41" i="2"/>
  <c r="R39" i="2"/>
  <c r="R48" i="2"/>
  <c r="R40" i="2"/>
  <c r="R46" i="2"/>
  <c r="R43" i="2"/>
  <c r="R38" i="2"/>
  <c r="R42" i="2"/>
  <c r="P40" i="2"/>
  <c r="S46" i="2"/>
  <c r="S45" i="2"/>
  <c r="S39" i="2"/>
  <c r="S44" i="2"/>
  <c r="S40" i="2"/>
  <c r="S47" i="2"/>
  <c r="S38" i="2"/>
  <c r="S48" i="2"/>
  <c r="S41" i="2"/>
  <c r="S42" i="2"/>
  <c r="P45" i="2"/>
  <c r="P39" i="2"/>
  <c r="R47" i="2"/>
  <c r="P48" i="2"/>
  <c r="K56" i="2" l="1"/>
  <c r="K55" i="2"/>
  <c r="L88" i="2"/>
  <c r="L79" i="2"/>
  <c r="L111" i="2"/>
  <c r="L71" i="2"/>
  <c r="L127" i="2"/>
  <c r="K72" i="2"/>
  <c r="K87" i="2"/>
  <c r="K96" i="2"/>
  <c r="K95" i="2"/>
  <c r="M135" i="2"/>
  <c r="K70" i="2"/>
  <c r="L70" i="2" s="1"/>
  <c r="C177" i="2" s="1"/>
  <c r="K102" i="2"/>
  <c r="L102" i="2" s="1"/>
  <c r="K136" i="2"/>
  <c r="K103" i="2"/>
  <c r="K128" i="2"/>
  <c r="K134" i="2"/>
  <c r="L134" i="2" s="1"/>
  <c r="G243" i="2" s="1"/>
  <c r="K80" i="2"/>
  <c r="K120" i="2"/>
  <c r="K54" i="2"/>
  <c r="K110" i="2"/>
  <c r="L110" i="2" s="1"/>
  <c r="K118" i="2"/>
  <c r="L118" i="2" s="1"/>
  <c r="G227" i="2" s="1"/>
  <c r="K119" i="2"/>
  <c r="K126" i="2"/>
  <c r="L126" i="2" s="1"/>
  <c r="K94" i="2"/>
  <c r="L94" i="2" s="1"/>
  <c r="K112" i="2"/>
  <c r="K86" i="2"/>
  <c r="L86" i="2" s="1"/>
  <c r="K104" i="2"/>
  <c r="K78" i="2"/>
  <c r="L78" i="2" s="1"/>
  <c r="M64" i="2"/>
  <c r="M63" i="2"/>
  <c r="AA41" i="2"/>
  <c r="AB41" i="2" s="1"/>
  <c r="AA42" i="2"/>
  <c r="AB42" i="2" s="1"/>
  <c r="AA43" i="2"/>
  <c r="AB43" i="2" s="1"/>
  <c r="H145" i="2" s="1"/>
  <c r="AA47" i="2"/>
  <c r="AB47" i="2" s="1"/>
  <c r="L145" i="2" s="1"/>
  <c r="AA48" i="2"/>
  <c r="AB48" i="2" s="1"/>
  <c r="M145" i="2" s="1"/>
  <c r="AA39" i="2"/>
  <c r="AB39" i="2" s="1"/>
  <c r="AA40" i="2"/>
  <c r="AB40" i="2" s="1"/>
  <c r="AA38" i="2"/>
  <c r="AA46" i="2"/>
  <c r="AB46" i="2" s="1"/>
  <c r="K145" i="2" s="1"/>
  <c r="AA45" i="2"/>
  <c r="AB45" i="2" s="1"/>
  <c r="J145" i="2" s="1"/>
  <c r="AA44" i="2"/>
  <c r="AB44" i="2" s="1"/>
  <c r="I145" i="2" s="1"/>
  <c r="C252" i="2" l="1"/>
  <c r="C179" i="2"/>
  <c r="C181" i="2"/>
  <c r="C180" i="2"/>
  <c r="C241" i="2"/>
  <c r="M127" i="2"/>
  <c r="G236" i="2"/>
  <c r="D233" i="2"/>
  <c r="C233" i="2"/>
  <c r="G235" i="2"/>
  <c r="C225" i="2"/>
  <c r="C258" i="2" s="1"/>
  <c r="K258" i="2" s="1"/>
  <c r="C217" i="2"/>
  <c r="G219" i="2"/>
  <c r="M111" i="2"/>
  <c r="G220" i="2"/>
  <c r="D217" i="2"/>
  <c r="C209" i="2"/>
  <c r="G211" i="2"/>
  <c r="G203" i="2"/>
  <c r="C201" i="2"/>
  <c r="G195" i="2"/>
  <c r="C193" i="2"/>
  <c r="M88" i="2"/>
  <c r="G197" i="2"/>
  <c r="E193" i="2"/>
  <c r="G187" i="2"/>
  <c r="C185" i="2"/>
  <c r="M79" i="2"/>
  <c r="D185" i="2"/>
  <c r="G188" i="2"/>
  <c r="M71" i="2"/>
  <c r="G180" i="2"/>
  <c r="D177" i="2"/>
  <c r="G179" i="2"/>
  <c r="L55" i="2"/>
  <c r="L56" i="2"/>
  <c r="L54" i="2"/>
  <c r="K73" i="2"/>
  <c r="L87" i="2"/>
  <c r="L128" i="2"/>
  <c r="L103" i="2"/>
  <c r="L120" i="2"/>
  <c r="L104" i="2"/>
  <c r="L112" i="2"/>
  <c r="L96" i="2"/>
  <c r="L72" i="2"/>
  <c r="L136" i="2"/>
  <c r="L119" i="2"/>
  <c r="L80" i="2"/>
  <c r="L95" i="2"/>
  <c r="K137" i="2"/>
  <c r="K129" i="2"/>
  <c r="M134" i="2"/>
  <c r="K57" i="2"/>
  <c r="K121" i="2"/>
  <c r="K113" i="2"/>
  <c r="K89" i="2"/>
  <c r="M110" i="2"/>
  <c r="K97" i="2"/>
  <c r="K65" i="2"/>
  <c r="M102" i="2"/>
  <c r="K105" i="2"/>
  <c r="K81" i="2"/>
  <c r="F145" i="2"/>
  <c r="O150" i="2"/>
  <c r="K148" i="2"/>
  <c r="K150" i="2"/>
  <c r="K147" i="2"/>
  <c r="K149" i="2"/>
  <c r="D145" i="2"/>
  <c r="O148" i="2"/>
  <c r="I150" i="2"/>
  <c r="I149" i="2"/>
  <c r="I147" i="2"/>
  <c r="I148" i="2"/>
  <c r="M148" i="2"/>
  <c r="M147" i="2"/>
  <c r="M150" i="2"/>
  <c r="M149" i="2"/>
  <c r="L148" i="2"/>
  <c r="L147" i="2"/>
  <c r="L150" i="2"/>
  <c r="L149" i="2"/>
  <c r="J147" i="2"/>
  <c r="J148" i="2"/>
  <c r="J149" i="2"/>
  <c r="J150" i="2"/>
  <c r="E145" i="2"/>
  <c r="E150" i="2" s="1"/>
  <c r="O149" i="2"/>
  <c r="H149" i="2"/>
  <c r="H148" i="2"/>
  <c r="H150" i="2"/>
  <c r="H147" i="2"/>
  <c r="M70" i="2"/>
  <c r="G254" i="2"/>
  <c r="G145" i="2"/>
  <c r="L65" i="2"/>
  <c r="M62" i="2"/>
  <c r="AA49" i="2"/>
  <c r="G253" i="2"/>
  <c r="AC41" i="2"/>
  <c r="H253" i="2" s="1"/>
  <c r="AC42" i="2"/>
  <c r="H254" i="2" s="1"/>
  <c r="O151" i="2"/>
  <c r="G252" i="2"/>
  <c r="AC40" i="2"/>
  <c r="H252" i="2" s="1"/>
  <c r="AC39" i="2"/>
  <c r="H251" i="2" s="1"/>
  <c r="G251" i="2"/>
  <c r="G260" i="2"/>
  <c r="L260" i="2" s="1"/>
  <c r="O157" i="2"/>
  <c r="AC48" i="2"/>
  <c r="H260" i="2" s="1"/>
  <c r="O156" i="2"/>
  <c r="AC47" i="2"/>
  <c r="H259" i="2" s="1"/>
  <c r="G259" i="2"/>
  <c r="O153" i="2"/>
  <c r="G256" i="2"/>
  <c r="AC44" i="2"/>
  <c r="H256" i="2" s="1"/>
  <c r="O152" i="2"/>
  <c r="AC43" i="2"/>
  <c r="H255" i="2" s="1"/>
  <c r="G255" i="2"/>
  <c r="AC45" i="2"/>
  <c r="H257" i="2" s="1"/>
  <c r="G257" i="2"/>
  <c r="O154" i="2"/>
  <c r="AC46" i="2"/>
  <c r="H258" i="2" s="1"/>
  <c r="O155" i="2"/>
  <c r="G258" i="2"/>
  <c r="AB38" i="2"/>
  <c r="G250" i="2" s="1"/>
  <c r="C259" i="2" l="1"/>
  <c r="K259" i="2" s="1"/>
  <c r="C236" i="2"/>
  <c r="C235" i="2"/>
  <c r="C237" i="2"/>
  <c r="D252" i="2"/>
  <c r="D179" i="2"/>
  <c r="D180" i="2"/>
  <c r="D181" i="2"/>
  <c r="C260" i="2"/>
  <c r="K260" i="2" s="1"/>
  <c r="C243" i="2"/>
  <c r="C244" i="2"/>
  <c r="C245" i="2"/>
  <c r="D259" i="2"/>
  <c r="L259" i="2" s="1"/>
  <c r="D236" i="2"/>
  <c r="D235" i="2"/>
  <c r="D237" i="2"/>
  <c r="D257" i="2"/>
  <c r="L257" i="2" s="1"/>
  <c r="D220" i="2"/>
  <c r="D219" i="2"/>
  <c r="D221" i="2"/>
  <c r="C255" i="2"/>
  <c r="K255" i="2" s="1"/>
  <c r="C203" i="2"/>
  <c r="C205" i="2"/>
  <c r="C204" i="2"/>
  <c r="C253" i="2"/>
  <c r="K253" i="2" s="1"/>
  <c r="C187" i="2"/>
  <c r="C188" i="2"/>
  <c r="C189" i="2"/>
  <c r="C257" i="2"/>
  <c r="K257" i="2" s="1"/>
  <c r="C219" i="2"/>
  <c r="C220" i="2"/>
  <c r="C221" i="2"/>
  <c r="M251" i="2"/>
  <c r="K251" i="2"/>
  <c r="L251" i="2"/>
  <c r="C254" i="2"/>
  <c r="K254" i="2" s="1"/>
  <c r="C195" i="2"/>
  <c r="C196" i="2"/>
  <c r="C197" i="2"/>
  <c r="D253" i="2"/>
  <c r="L253" i="2" s="1"/>
  <c r="D188" i="2"/>
  <c r="D189" i="2"/>
  <c r="D187" i="2"/>
  <c r="C256" i="2"/>
  <c r="K256" i="2" s="1"/>
  <c r="C211" i="2"/>
  <c r="C213" i="2"/>
  <c r="C212" i="2"/>
  <c r="E254" i="2"/>
  <c r="M254" i="2" s="1"/>
  <c r="E196" i="2"/>
  <c r="E197" i="2"/>
  <c r="E195" i="2"/>
  <c r="K252" i="2"/>
  <c r="L137" i="2"/>
  <c r="G245" i="2"/>
  <c r="E241" i="2"/>
  <c r="M128" i="2"/>
  <c r="E233" i="2"/>
  <c r="G237" i="2"/>
  <c r="M120" i="2"/>
  <c r="E225" i="2"/>
  <c r="E258" i="2" s="1"/>
  <c r="M258" i="2" s="1"/>
  <c r="G229" i="2"/>
  <c r="M119" i="2"/>
  <c r="D225" i="2"/>
  <c r="D258" i="2" s="1"/>
  <c r="L258" i="2" s="1"/>
  <c r="G228" i="2"/>
  <c r="L113" i="2"/>
  <c r="G221" i="2"/>
  <c r="E217" i="2"/>
  <c r="M104" i="2"/>
  <c r="G213" i="2"/>
  <c r="E209" i="2"/>
  <c r="M103" i="2"/>
  <c r="D209" i="2"/>
  <c r="G212" i="2"/>
  <c r="M95" i="2"/>
  <c r="D201" i="2"/>
  <c r="G204" i="2"/>
  <c r="M96" i="2"/>
  <c r="G205" i="2"/>
  <c r="E201" i="2"/>
  <c r="M87" i="2"/>
  <c r="D193" i="2"/>
  <c r="G196" i="2"/>
  <c r="M80" i="2"/>
  <c r="G189" i="2"/>
  <c r="E185" i="2"/>
  <c r="M72" i="2"/>
  <c r="M73" i="2" s="1"/>
  <c r="G181" i="2"/>
  <c r="E177" i="2"/>
  <c r="C145" i="2"/>
  <c r="C147" i="2" s="1"/>
  <c r="O147" i="2"/>
  <c r="G163" i="2"/>
  <c r="C161" i="2"/>
  <c r="G165" i="2"/>
  <c r="E161" i="2"/>
  <c r="E250" i="2" s="1"/>
  <c r="M250" i="2" s="1"/>
  <c r="G164" i="2"/>
  <c r="D161" i="2"/>
  <c r="D250" i="2" s="1"/>
  <c r="L250" i="2" s="1"/>
  <c r="L73" i="2"/>
  <c r="M56" i="2"/>
  <c r="F151" i="2"/>
  <c r="M65" i="2"/>
  <c r="G152" i="2"/>
  <c r="L57" i="2"/>
  <c r="M55" i="2"/>
  <c r="L105" i="2"/>
  <c r="M112" i="2"/>
  <c r="M113" i="2" s="1"/>
  <c r="M136" i="2"/>
  <c r="M137" i="2" s="1"/>
  <c r="M118" i="2"/>
  <c r="L121" i="2"/>
  <c r="F155" i="2"/>
  <c r="F157" i="2"/>
  <c r="F152" i="2"/>
  <c r="F153" i="2"/>
  <c r="F154" i="2"/>
  <c r="L129" i="2"/>
  <c r="M126" i="2"/>
  <c r="L97" i="2"/>
  <c r="M94" i="2"/>
  <c r="M86" i="2"/>
  <c r="L89" i="2"/>
  <c r="F156" i="2"/>
  <c r="M78" i="2"/>
  <c r="L81" i="2"/>
  <c r="G149" i="2"/>
  <c r="G148" i="2"/>
  <c r="G150" i="2"/>
  <c r="G147" i="2"/>
  <c r="D147" i="2"/>
  <c r="D148" i="2"/>
  <c r="D149" i="2"/>
  <c r="D150" i="2"/>
  <c r="E147" i="2"/>
  <c r="E149" i="2"/>
  <c r="E148" i="2"/>
  <c r="F150" i="2"/>
  <c r="F149" i="2"/>
  <c r="F147" i="2"/>
  <c r="F148" i="2"/>
  <c r="M54" i="2"/>
  <c r="G155" i="2"/>
  <c r="G154" i="2"/>
  <c r="G151" i="2"/>
  <c r="G157" i="2"/>
  <c r="G156" i="2"/>
  <c r="G153" i="2"/>
  <c r="M152" i="2"/>
  <c r="M155" i="2"/>
  <c r="M157" i="2"/>
  <c r="M151" i="2"/>
  <c r="M153" i="2"/>
  <c r="M154" i="2"/>
  <c r="M156" i="2"/>
  <c r="D155" i="2"/>
  <c r="D152" i="2"/>
  <c r="D154" i="2"/>
  <c r="D153" i="2"/>
  <c r="D157" i="2"/>
  <c r="D156" i="2"/>
  <c r="D151" i="2"/>
  <c r="K157" i="2"/>
  <c r="K153" i="2"/>
  <c r="K152" i="2"/>
  <c r="K154" i="2"/>
  <c r="K151" i="2"/>
  <c r="K155" i="2"/>
  <c r="K156" i="2"/>
  <c r="L153" i="2"/>
  <c r="L156" i="2"/>
  <c r="L152" i="2"/>
  <c r="L155" i="2"/>
  <c r="L151" i="2"/>
  <c r="L154" i="2"/>
  <c r="L157" i="2"/>
  <c r="I154" i="2"/>
  <c r="I157" i="2"/>
  <c r="I153" i="2"/>
  <c r="I155" i="2"/>
  <c r="I151" i="2"/>
  <c r="I152" i="2"/>
  <c r="I156" i="2"/>
  <c r="J157" i="2"/>
  <c r="J151" i="2"/>
  <c r="J153" i="2"/>
  <c r="J152" i="2"/>
  <c r="J155" i="2"/>
  <c r="J154" i="2"/>
  <c r="J156" i="2"/>
  <c r="H154" i="2"/>
  <c r="H157" i="2"/>
  <c r="H155" i="2"/>
  <c r="H152" i="2"/>
  <c r="H151" i="2"/>
  <c r="H153" i="2"/>
  <c r="H156" i="2"/>
  <c r="E155" i="2"/>
  <c r="E151" i="2"/>
  <c r="E152" i="2"/>
  <c r="E157" i="2"/>
  <c r="E153" i="2"/>
  <c r="E156" i="2"/>
  <c r="E154" i="2"/>
  <c r="AC38" i="2"/>
  <c r="AB49" i="2"/>
  <c r="E256" i="2" l="1"/>
  <c r="M256" i="2" s="1"/>
  <c r="E211" i="2"/>
  <c r="E212" i="2"/>
  <c r="E213" i="2"/>
  <c r="E257" i="2"/>
  <c r="M257" i="2" s="1"/>
  <c r="E221" i="2"/>
  <c r="E220" i="2"/>
  <c r="E219" i="2"/>
  <c r="D228" i="2"/>
  <c r="D229" i="2"/>
  <c r="D227" i="2"/>
  <c r="C250" i="2"/>
  <c r="K250" i="2" s="1"/>
  <c r="C163" i="2"/>
  <c r="C227" i="2"/>
  <c r="C228" i="2"/>
  <c r="C229" i="2"/>
  <c r="E260" i="2"/>
  <c r="M260" i="2" s="1"/>
  <c r="E245" i="2"/>
  <c r="E244" i="2"/>
  <c r="F244" i="2" s="1"/>
  <c r="H244" i="2" s="1"/>
  <c r="E243" i="2"/>
  <c r="F243" i="2" s="1"/>
  <c r="H243" i="2" s="1"/>
  <c r="C261" i="2"/>
  <c r="L252" i="2"/>
  <c r="D255" i="2"/>
  <c r="L255" i="2" s="1"/>
  <c r="D204" i="2"/>
  <c r="D203" i="2"/>
  <c r="D205" i="2"/>
  <c r="E259" i="2"/>
  <c r="M259" i="2" s="1"/>
  <c r="E237" i="2"/>
  <c r="E235" i="2"/>
  <c r="E236" i="2"/>
  <c r="D254" i="2"/>
  <c r="L254" i="2" s="1"/>
  <c r="D196" i="2"/>
  <c r="D195" i="2"/>
  <c r="D197" i="2"/>
  <c r="E255" i="2"/>
  <c r="M255" i="2" s="1"/>
  <c r="E203" i="2"/>
  <c r="E204" i="2"/>
  <c r="E205" i="2"/>
  <c r="E253" i="2"/>
  <c r="M253" i="2" s="1"/>
  <c r="E189" i="2"/>
  <c r="E187" i="2"/>
  <c r="E188" i="2"/>
  <c r="K261" i="2"/>
  <c r="M129" i="2"/>
  <c r="E252" i="2"/>
  <c r="E179" i="2"/>
  <c r="E180" i="2"/>
  <c r="E181" i="2"/>
  <c r="D256" i="2"/>
  <c r="L256" i="2" s="1"/>
  <c r="D212" i="2"/>
  <c r="D211" i="2"/>
  <c r="D213" i="2"/>
  <c r="F245" i="2"/>
  <c r="H245" i="2" s="1"/>
  <c r="M105" i="2"/>
  <c r="M89" i="2"/>
  <c r="M121" i="2"/>
  <c r="M97" i="2"/>
  <c r="M81" i="2"/>
  <c r="D163" i="2"/>
  <c r="D164" i="2"/>
  <c r="D165" i="2"/>
  <c r="E165" i="2"/>
  <c r="E164" i="2"/>
  <c r="E163" i="2"/>
  <c r="C164" i="2"/>
  <c r="C165" i="2"/>
  <c r="N147" i="2"/>
  <c r="P147" i="2" s="1"/>
  <c r="M57" i="2"/>
  <c r="C150" i="2"/>
  <c r="N150" i="2" s="1"/>
  <c r="P150" i="2" s="1"/>
  <c r="C149" i="2"/>
  <c r="N149" i="2" s="1"/>
  <c r="P149" i="2" s="1"/>
  <c r="C148" i="2"/>
  <c r="N148" i="2" s="1"/>
  <c r="P148" i="2" s="1"/>
  <c r="H250" i="2"/>
  <c r="AC49" i="2"/>
  <c r="C152" i="2"/>
  <c r="N152" i="2" s="1"/>
  <c r="P152" i="2" s="1"/>
  <c r="C155" i="2"/>
  <c r="N155" i="2" s="1"/>
  <c r="P155" i="2" s="1"/>
  <c r="C153" i="2"/>
  <c r="N153" i="2" s="1"/>
  <c r="P153" i="2" s="1"/>
  <c r="C156" i="2"/>
  <c r="N156" i="2" s="1"/>
  <c r="P156" i="2" s="1"/>
  <c r="C154" i="2"/>
  <c r="N154" i="2" s="1"/>
  <c r="P154" i="2" s="1"/>
  <c r="C151" i="2"/>
  <c r="N151" i="2" s="1"/>
  <c r="P151" i="2" s="1"/>
  <c r="C157" i="2"/>
  <c r="N157" i="2" s="1"/>
  <c r="P157" i="2" s="1"/>
  <c r="L261" i="2" l="1"/>
  <c r="E229" i="2"/>
  <c r="E228" i="2"/>
  <c r="E227" i="2"/>
  <c r="M252" i="2"/>
  <c r="M261" i="2" s="1"/>
  <c r="E261" i="2"/>
  <c r="F227" i="2"/>
  <c r="H227" i="2" s="1"/>
  <c r="F228" i="2"/>
  <c r="H228" i="2" s="1"/>
  <c r="F229" i="2"/>
  <c r="H229" i="2" s="1"/>
  <c r="D261" i="2"/>
  <c r="H246" i="2"/>
  <c r="K242" i="2" s="1"/>
  <c r="K244" i="2" s="1"/>
  <c r="K246" i="2" s="1"/>
  <c r="F237" i="2"/>
  <c r="H237" i="2" s="1"/>
  <c r="F235" i="2"/>
  <c r="H235" i="2" s="1"/>
  <c r="F236" i="2"/>
  <c r="H236" i="2" s="1"/>
  <c r="F221" i="2"/>
  <c r="H221" i="2" s="1"/>
  <c r="F219" i="2"/>
  <c r="H219" i="2" s="1"/>
  <c r="F220" i="2"/>
  <c r="H220" i="2" s="1"/>
  <c r="H222" i="2" s="1"/>
  <c r="K218" i="2" s="1"/>
  <c r="K220" i="2" s="1"/>
  <c r="K222" i="2" s="1"/>
  <c r="F212" i="2"/>
  <c r="H212" i="2" s="1"/>
  <c r="F213" i="2"/>
  <c r="H213" i="2" s="1"/>
  <c r="F211" i="2"/>
  <c r="H211" i="2" s="1"/>
  <c r="F195" i="2"/>
  <c r="H195" i="2" s="1"/>
  <c r="F197" i="2"/>
  <c r="H197" i="2" s="1"/>
  <c r="F203" i="2"/>
  <c r="H203" i="2" s="1"/>
  <c r="F196" i="2"/>
  <c r="H196" i="2" s="1"/>
  <c r="F204" i="2"/>
  <c r="H204" i="2" s="1"/>
  <c r="F205" i="2"/>
  <c r="H205" i="2" s="1"/>
  <c r="F180" i="2"/>
  <c r="H180" i="2" s="1"/>
  <c r="F181" i="2"/>
  <c r="H181" i="2" s="1"/>
  <c r="F179" i="2"/>
  <c r="H179" i="2" s="1"/>
  <c r="F189" i="2"/>
  <c r="H189" i="2" s="1"/>
  <c r="F187" i="2"/>
  <c r="H187" i="2" s="1"/>
  <c r="F188" i="2"/>
  <c r="H188" i="2" s="1"/>
  <c r="H173" i="2"/>
  <c r="F171" i="2"/>
  <c r="H171" i="2" s="1"/>
  <c r="F172" i="2"/>
  <c r="H172" i="2" s="1"/>
  <c r="F164" i="2"/>
  <c r="H164" i="2" s="1"/>
  <c r="F163" i="2"/>
  <c r="H163" i="2" s="1"/>
  <c r="F165" i="2"/>
  <c r="H165" i="2" s="1"/>
  <c r="P158" i="2"/>
  <c r="H198" i="2" l="1"/>
  <c r="K194" i="2" s="1"/>
  <c r="K196" i="2" s="1"/>
  <c r="K198" i="2" s="1"/>
  <c r="H238" i="2"/>
  <c r="K234" i="2" s="1"/>
  <c r="K236" i="2" s="1"/>
  <c r="K238" i="2" s="1"/>
  <c r="H214" i="2"/>
  <c r="K210" i="2" s="1"/>
  <c r="K212" i="2" s="1"/>
  <c r="K214" i="2" s="1"/>
  <c r="H230" i="2"/>
  <c r="H182" i="2"/>
  <c r="H206" i="2"/>
  <c r="K202" i="2" s="1"/>
  <c r="K204" i="2" s="1"/>
  <c r="K206" i="2" s="1"/>
  <c r="H190" i="2"/>
  <c r="K186" i="2" s="1"/>
  <c r="K188" i="2" s="1"/>
  <c r="K190" i="2" s="1"/>
  <c r="H174" i="2"/>
  <c r="K170" i="2" s="1"/>
  <c r="K172" i="2" s="1"/>
  <c r="K174" i="2" s="1"/>
  <c r="H166" i="2"/>
  <c r="K162" i="2" s="1"/>
  <c r="K164" i="2" s="1"/>
  <c r="K166" i="2" s="1"/>
  <c r="S146" i="2"/>
  <c r="S148" i="2" s="1"/>
  <c r="S151" i="2" s="1"/>
  <c r="K178" i="2" l="1"/>
  <c r="K180" i="2" s="1"/>
  <c r="K182" i="2" s="1"/>
  <c r="K226" i="2"/>
  <c r="K228" i="2" s="1"/>
  <c r="K230" i="2" s="1"/>
</calcChain>
</file>

<file path=xl/sharedStrings.xml><?xml version="1.0" encoding="utf-8"?>
<sst xmlns="http://schemas.openxmlformats.org/spreadsheetml/2006/main" count="638" uniqueCount="94">
  <si>
    <t>Sum</t>
  </si>
  <si>
    <t>Criteria Weights</t>
  </si>
  <si>
    <t>Criteria Weight (%)</t>
  </si>
  <si>
    <t>No. of factors</t>
  </si>
  <si>
    <t>Weighted Sum Value</t>
  </si>
  <si>
    <t>Criteria Weight</t>
  </si>
  <si>
    <t>WSV/CW</t>
  </si>
  <si>
    <t>L.max-n</t>
  </si>
  <si>
    <t>n-1</t>
  </si>
  <si>
    <t>L.max =</t>
  </si>
  <si>
    <t>Sense of place</t>
  </si>
  <si>
    <t>Intrinsic value</t>
  </si>
  <si>
    <t>Local identity</t>
  </si>
  <si>
    <t>Social cohesion</t>
  </si>
  <si>
    <t>Place attractiveness</t>
  </si>
  <si>
    <t>Jobs creation</t>
  </si>
  <si>
    <t>Energy efficiency</t>
  </si>
  <si>
    <t>Følgende artikkel illustrerer hvordan denne metoden er brukt:</t>
  </si>
  <si>
    <t>https://www.mdpi.com/2071-1050/13/4/1922</t>
  </si>
  <si>
    <t>Eksempel: kommunen vurderer gjenbruksalternativer for forfallende kulturminnebygging</t>
  </si>
  <si>
    <t>A</t>
  </si>
  <si>
    <t>B</t>
  </si>
  <si>
    <t>C</t>
  </si>
  <si>
    <t>I bruk av denne skala, sammenligner man kriterier i rådene i den første kolonne i matrisen med kriterier fra de andre kolonner. Vi ser for eksempel at kriterium 'intrinsic value' har en moderat betydning fremfor kriterium 'local identity'</t>
  </si>
  <si>
    <t xml:space="preserve">Fortsetter → </t>
  </si>
  <si>
    <t>Normalisert parvis sammenligningsmatrise</t>
  </si>
  <si>
    <t>Kriterier</t>
  </si>
  <si>
    <t>RI</t>
  </si>
  <si>
    <t>RI is the CI expected from a matrix of 
that order. Verdier hentet fra Donegan &amp; Dodd. (1991)</t>
  </si>
  <si>
    <t>Authenticity &amp; integrity</t>
  </si>
  <si>
    <t xml:space="preserve">Participation </t>
  </si>
  <si>
    <t>Greenhouse gas emissions</t>
  </si>
  <si>
    <t>CI (=L.max-n/n-1)</t>
  </si>
  <si>
    <t>CR (=CI/RI)</t>
  </si>
  <si>
    <t xml:space="preserve">Hvis ≤ 0.10 regnes parvise sammenligninger som konsistent </t>
  </si>
  <si>
    <t>Option A</t>
  </si>
  <si>
    <t>Option B</t>
  </si>
  <si>
    <t>Option C</t>
  </si>
  <si>
    <t>Analysen kan styrkes med en sensitivitetsanalyse for å observere hvordan rangeringen av alternativene varierer ved å endre vektene som tildeles kriteriene og/eller poeng som tildeles bruksalternativer.</t>
  </si>
  <si>
    <t>Kilder:</t>
  </si>
  <si>
    <t>Saaty, R. W. (1987). The analytic hierarchy process - what it is and how it is used. Mathl. Modelling, Vol. 9, No. 3-5, pp. 161-176</t>
  </si>
  <si>
    <t>Donegand, H. A. &amp; Dodd, F.J. (1991). A note on Saaty's Random Indexes. Mathl. Comput. Modelling, Vol. 15, No. 10,  pp. 135-137</t>
  </si>
  <si>
    <t xml:space="preserve">Trinn 1: Konstruere hierarkiet. I et hierarki på tre nivåer vil dette være: a) definisjonen av målet med gjenbruk, b) valg av kriteriene; og c) valg av alternativene. </t>
  </si>
  <si>
    <t>b) Velge kriterier (se listen i neste ark)</t>
  </si>
  <si>
    <t>c) Identifisere alternativer, for eksempel:</t>
  </si>
  <si>
    <t xml:space="preserve">a) Definisjon av mål. For eksempel: Utnytte kulturminneressurser for å støtte bærekraftsmål vedtatt i kommunen </t>
  </si>
  <si>
    <t>Trinn 2: Etablere prioriteringene mellom elementer i hierarkiet ved parvise sammenligninger</t>
  </si>
  <si>
    <t>Denne trinn innebærer flere sammenligninger:</t>
  </si>
  <si>
    <t>a) Parvise sammenligninger av kriteriene med referanse til objektivet  - se matrise 1</t>
  </si>
  <si>
    <t>b) Parvise sammenligninger av hver alternativ med referanse til hvert kriterium  - se matriser 2-12 (en for hvert kriterium)</t>
  </si>
  <si>
    <t xml:space="preserve">Matrise 1 - Parvise sammenligninger av kriteriene med referanse til objektivet </t>
  </si>
  <si>
    <t>Opsjon A</t>
  </si>
  <si>
    <t>Opsjon B</t>
  </si>
  <si>
    <t>Opsjon C</t>
  </si>
  <si>
    <t xml:space="preserve">Matrise 2 - Parvise sammenligninger av alternativer med referanse til </t>
  </si>
  <si>
    <t xml:space="preserve">Matrise 3 - Parvise sammenligninger av alternativer med referanse til </t>
  </si>
  <si>
    <t>Matrise 4 - Parvise sammenligninger av alternativer med referanse til</t>
  </si>
  <si>
    <t>Matrise 5 - Parvise sammenligninger av alternativer med referanse til</t>
  </si>
  <si>
    <t xml:space="preserve">Matrise 6 - Parvise sammenligninger av alternativer med referanse til </t>
  </si>
  <si>
    <t xml:space="preserve">Matrise 7 - Parvise sammenligninger av alternativer med referanse til </t>
  </si>
  <si>
    <t xml:space="preserve">Matrise 8 - Parvise sammenligninger av alternativer med referanse til </t>
  </si>
  <si>
    <t>Financial self-sustainability</t>
  </si>
  <si>
    <t>Matrise 9 - Parvise sammenligninger av alternativer med referanse til</t>
  </si>
  <si>
    <t>Matrise 10 - Parvise sammenligninger av alternativer med referanse til</t>
  </si>
  <si>
    <t xml:space="preserve">Matrise 11 - Parvise sammenligninger av alternativer med referanse til </t>
  </si>
  <si>
    <t xml:space="preserve">Matrise 12 - Parvise sammenligninger av alternativer med referanse til </t>
  </si>
  <si>
    <t>Denne trinn innebærer flere konsistensanalyser - en for hver matrise:</t>
  </si>
  <si>
    <t>Trinn 3: Verifiser den logiske sammenhengen av parvise sammenligninger gjennom en konsistensanalyse</t>
  </si>
  <si>
    <t>Trinn 4: Beregne og analysere resultater</t>
  </si>
  <si>
    <t xml:space="preserve">Trinn 5: Gjennomføring av en sensitivitetsanalyse </t>
  </si>
  <si>
    <t>Criteria weights</t>
  </si>
  <si>
    <t>Kriteria 1</t>
  </si>
  <si>
    <t>Kriteria 2</t>
  </si>
  <si>
    <t>Kriteria 3</t>
  </si>
  <si>
    <t>Kriteria 4</t>
  </si>
  <si>
    <t>Kriteria 5</t>
  </si>
  <si>
    <t>Kriteria 6</t>
  </si>
  <si>
    <t>Kriteria 7</t>
  </si>
  <si>
    <t>Kriteria 8</t>
  </si>
  <si>
    <t>Kriteria 9</t>
  </si>
  <si>
    <t>Kriteria 10</t>
  </si>
  <si>
    <t>Kriteria 11</t>
  </si>
  <si>
    <t xml:space="preserve">Total </t>
  </si>
  <si>
    <t>Total</t>
  </si>
  <si>
    <t>1: Kriteriet i raden har «akkurat den samme» betydningen/viktigheten som kriteriet i kolonnen det sammenliknes mot</t>
  </si>
  <si>
    <t>3: Kriteriet i raden har «litt større» betydning/viktighet sammenliknet med kriteriet i kolonnen</t>
  </si>
  <si>
    <t>5: Kriteriet i raden har «klart større» betydning/viktighet sammenliknet med kriteriet i kolonnen</t>
  </si>
  <si>
    <t>7: Kriteriet i raden har «svært mye større» betydning/viktighet sammenliknet med kriteriet i kolonnen</t>
  </si>
  <si>
    <t>9: Kriteriet i raden har «ekstremt mye større» betydning/viktighet sammenliknet med kriteriet i kolonnen</t>
  </si>
  <si>
    <t>Bruk følgende skala for relativ vekting (Saaty, 1987), og gjerne mellomverdiene 2,4,6 og 8 i matrisen nedenfor</t>
  </si>
  <si>
    <t>Gjenbruksalternativer</t>
  </si>
  <si>
    <t>Gjenbruksalternativ A</t>
  </si>
  <si>
    <t>Gjenbruksalternativ B</t>
  </si>
  <si>
    <t>Gjenbruksalternativ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</si>
</sst>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"/>
    <numFmt numFmtId="165" formatCode="0.00000000"/>
    <numFmt numFmtId="166" formatCode="0.0000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206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u/>
      <sz val="10"/>
      <color rgb="FF00206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5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 indent="2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9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9" borderId="1" xfId="0" applyNumberFormat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/>
    </xf>
    <xf numFmtId="2" fontId="2" fillId="7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2" fontId="2" fillId="8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7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7" fillId="2" borderId="1" xfId="0" applyFont="1" applyFill="1" applyBorder="1" applyAlignment="1">
      <alignment vertical="center"/>
    </xf>
    <xf numFmtId="0" fontId="1" fillId="11" borderId="0" xfId="0" applyFont="1" applyFill="1" applyAlignment="1">
      <alignment horizontal="center"/>
    </xf>
    <xf numFmtId="164" fontId="7" fillId="6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2" borderId="0" xfId="0" applyFont="1" applyFill="1"/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" fillId="10" borderId="1" xfId="0" applyNumberFormat="1" applyFont="1" applyFill="1" applyBorder="1" applyAlignment="1">
      <alignment horizontal="center" vertical="center"/>
    </xf>
    <xf numFmtId="165" fontId="1" fillId="10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vertical="center"/>
    </xf>
    <xf numFmtId="2" fontId="7" fillId="8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'AHP Example'!$J$250</c:f>
              <c:strCache>
                <c:ptCount val="1"/>
                <c:pt idx="0">
                  <c:v>Authenticity &amp; integrity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'AHP Example'!$K$249:$M$249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Example'!$K$250:$M$250</c:f>
              <c:numCache>
                <c:formatCode>0.0000000</c:formatCode>
                <c:ptCount val="3"/>
                <c:pt idx="0">
                  <c:v>14.014271345693119</c:v>
                </c:pt>
                <c:pt idx="1">
                  <c:v>5.7641331194978749</c:v>
                </c:pt>
                <c:pt idx="2">
                  <c:v>2.3489596212124004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D-4FD5-A464-899B5B661548}"/>
            </c:ext>
          </c:extLst>
        </c:ser>
        <c:ser>
          <c:idx val="1"/>
          <c:order val="1"/>
          <c:tx>
            <c:strRef>
              <c:f>'AHP Example'!$J$251</c:f>
              <c:strCache>
                <c:ptCount val="1"/>
                <c:pt idx="0">
                  <c:v>Intrinsic value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'AHP Example'!$K$249:$M$249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Example'!$K$251:$M$251</c:f>
              <c:numCache>
                <c:formatCode>0.0000000</c:formatCode>
                <c:ptCount val="3"/>
                <c:pt idx="0">
                  <c:v>14.014271345693119</c:v>
                </c:pt>
                <c:pt idx="1">
                  <c:v>5.7641331194978749</c:v>
                </c:pt>
                <c:pt idx="2">
                  <c:v>2.3489596212124004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2D-4FD5-A464-899B5B661548}"/>
            </c:ext>
          </c:extLst>
        </c:ser>
        <c:ser>
          <c:idx val="2"/>
          <c:order val="2"/>
          <c:tx>
            <c:strRef>
              <c:f>'AHP Example'!$J$252</c:f>
              <c:strCache>
                <c:ptCount val="1"/>
                <c:pt idx="0">
                  <c:v>Local identity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'AHP Example'!$K$249:$M$249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Example'!$K$252:$M$252</c:f>
              <c:numCache>
                <c:formatCode>0.0000000</c:formatCode>
                <c:ptCount val="3"/>
                <c:pt idx="0">
                  <c:v>2.6145702945351559</c:v>
                </c:pt>
                <c:pt idx="1">
                  <c:v>6.3567750432516643</c:v>
                </c:pt>
                <c:pt idx="2">
                  <c:v>1.0654715846013449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2D-4FD5-A464-899B5B661548}"/>
            </c:ext>
          </c:extLst>
        </c:ser>
        <c:ser>
          <c:idx val="3"/>
          <c:order val="3"/>
          <c:tx>
            <c:strRef>
              <c:f>'AHP Example'!$J$253</c:f>
              <c:strCache>
                <c:ptCount val="1"/>
                <c:pt idx="0">
                  <c:v>Sense of place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'AHP Example'!$K$249:$M$249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Example'!$K$253:$M$253</c:f>
              <c:numCache>
                <c:formatCode>0.0000000</c:formatCode>
                <c:ptCount val="3"/>
                <c:pt idx="0">
                  <c:v>2.6145702945351559</c:v>
                </c:pt>
                <c:pt idx="1">
                  <c:v>6.3567750432516643</c:v>
                </c:pt>
                <c:pt idx="2">
                  <c:v>1.0654715846013449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2D-4FD5-A464-899B5B661548}"/>
            </c:ext>
          </c:extLst>
        </c:ser>
        <c:ser>
          <c:idx val="4"/>
          <c:order val="4"/>
          <c:tx>
            <c:strRef>
              <c:f>'AHP Example'!$J$254</c:f>
              <c:strCache>
                <c:ptCount val="1"/>
                <c:pt idx="0">
                  <c:v>Social cohesion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'AHP Example'!$K$249:$M$249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Example'!$K$254:$M$254</c:f>
              <c:numCache>
                <c:formatCode>0.0000000</c:formatCode>
                <c:ptCount val="3"/>
                <c:pt idx="0">
                  <c:v>2.0073633844776331</c:v>
                </c:pt>
                <c:pt idx="1">
                  <c:v>6.0220901534328988</c:v>
                </c:pt>
                <c:pt idx="2">
                  <c:v>2.0073633844776331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2D-4FD5-A464-899B5B661548}"/>
            </c:ext>
          </c:extLst>
        </c:ser>
        <c:ser>
          <c:idx val="5"/>
          <c:order val="5"/>
          <c:tx>
            <c:strRef>
              <c:f>'AHP Example'!$J$255</c:f>
              <c:strCache>
                <c:ptCount val="1"/>
                <c:pt idx="0">
                  <c:v>Participation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'AHP Example'!$K$249:$M$249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Example'!$K$255:$M$255</c:f>
              <c:numCache>
                <c:formatCode>0.0000000</c:formatCode>
                <c:ptCount val="3"/>
                <c:pt idx="0">
                  <c:v>2.0073633844776331</c:v>
                </c:pt>
                <c:pt idx="1">
                  <c:v>6.0220901534328988</c:v>
                </c:pt>
                <c:pt idx="2">
                  <c:v>2.0073633844776331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2D-4FD5-A464-899B5B661548}"/>
            </c:ext>
          </c:extLst>
        </c:ser>
        <c:ser>
          <c:idx val="6"/>
          <c:order val="6"/>
          <c:tx>
            <c:strRef>
              <c:f>'AHP Example'!$J$256</c:f>
              <c:strCache>
                <c:ptCount val="1"/>
                <c:pt idx="0">
                  <c:v>Place attractiveness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'AHP Example'!$K$249:$M$249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Example'!$K$256:$M$256</c:f>
              <c:numCache>
                <c:formatCode>0.0000000</c:formatCode>
                <c:ptCount val="3"/>
                <c:pt idx="0">
                  <c:v>1.1929749259345481</c:v>
                </c:pt>
                <c:pt idx="1">
                  <c:v>2.9004663796021601</c:v>
                </c:pt>
                <c:pt idx="2">
                  <c:v>0.48615288232330361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2D-4FD5-A464-899B5B661548}"/>
            </c:ext>
          </c:extLst>
        </c:ser>
        <c:ser>
          <c:idx val="7"/>
          <c:order val="7"/>
          <c:tx>
            <c:strRef>
              <c:f>'AHP Example'!$J$257</c:f>
              <c:strCache>
                <c:ptCount val="1"/>
                <c:pt idx="0">
                  <c:v>Financial self-sustainability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'AHP Example'!$K$249:$M$249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Example'!$K$257:$M$257</c:f>
              <c:numCache>
                <c:formatCode>0.0000000</c:formatCode>
                <c:ptCount val="3"/>
                <c:pt idx="0">
                  <c:v>0.22784033642866702</c:v>
                </c:pt>
                <c:pt idx="1">
                  <c:v>0.55909944866917938</c:v>
                </c:pt>
                <c:pt idx="2">
                  <c:v>1.3593321355423273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52D-4FD5-A464-899B5B661548}"/>
            </c:ext>
          </c:extLst>
        </c:ser>
        <c:ser>
          <c:idx val="8"/>
          <c:order val="8"/>
          <c:tx>
            <c:strRef>
              <c:f>'AHP Example'!$J$258</c:f>
              <c:strCache>
                <c:ptCount val="1"/>
                <c:pt idx="0">
                  <c:v>Jobs creation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'AHP Example'!$K$249:$M$249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Example'!$K$258:$M$258</c:f>
              <c:numCache>
                <c:formatCode>0.0000000</c:formatCode>
                <c:ptCount val="3"/>
                <c:pt idx="0">
                  <c:v>0.48615288232330361</c:v>
                </c:pt>
                <c:pt idx="1">
                  <c:v>1.1929749259345477</c:v>
                </c:pt>
                <c:pt idx="2">
                  <c:v>2.9004663796021601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2D-4FD5-A464-899B5B661548}"/>
            </c:ext>
          </c:extLst>
        </c:ser>
        <c:ser>
          <c:idx val="9"/>
          <c:order val="9"/>
          <c:tx>
            <c:strRef>
              <c:f>'AHP Example'!$J$259</c:f>
              <c:strCache>
                <c:ptCount val="1"/>
                <c:pt idx="0">
                  <c:v>Energy efficiency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'AHP Example'!$K$249:$M$249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Example'!$K$259:$M$259</c:f>
              <c:numCache>
                <c:formatCode>0.0000000</c:formatCode>
                <c:ptCount val="3"/>
                <c:pt idx="0">
                  <c:v>0.25314570850810825</c:v>
                </c:pt>
                <c:pt idx="1">
                  <c:v>0.43228204044241747</c:v>
                </c:pt>
                <c:pt idx="2">
                  <c:v>1.4608441716896479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52D-4FD5-A464-899B5B661548}"/>
            </c:ext>
          </c:extLst>
        </c:ser>
        <c:ser>
          <c:idx val="10"/>
          <c:order val="10"/>
          <c:tx>
            <c:strRef>
              <c:f>'AHP Example'!$J$260</c:f>
              <c:strCache>
                <c:ptCount val="1"/>
                <c:pt idx="0">
                  <c:v>Greenhouse gas emissions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'AHP Example'!$K$249:$M$249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Example'!$K$260:$M$260</c:f>
              <c:numCache>
                <c:formatCode>0.0000000</c:formatCode>
                <c:ptCount val="3"/>
                <c:pt idx="0">
                  <c:v>0.51400552819564171</c:v>
                </c:pt>
                <c:pt idx="1">
                  <c:v>0.29465665744238534</c:v>
                </c:pt>
                <c:pt idx="2">
                  <c:v>1.3376097350021467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2D-4FD5-A464-899B5B661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51648"/>
        <c:axId val="811345776"/>
      </c:barChart>
      <c:lineChart>
        <c:grouping val="stacked"/>
        <c:varyColors val="0"/>
        <c:ser>
          <c:idx val="11"/>
          <c:order val="11"/>
          <c:tx>
            <c:strRef>
              <c:f>'AHP Example'!$J$261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'AHP Example'!$K$249:$M$249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Example'!$K$261:$M$261</c:f>
              <c:numCache>
                <c:formatCode>General</c:formatCode>
                <c:ptCount val="3"/>
                <c:pt idx="0">
                  <c:v>25.932258085108963</c:v>
                </c:pt>
                <c:pt idx="1">
                  <c:v>35.901342964957692</c:v>
                </c:pt>
                <c:pt idx="2">
                  <c:v>16.039034863529942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52D-4FD5-A464-899B5B661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951648"/>
        <c:axId val="811345776"/>
      </c:lineChart>
      <c:catAx>
        <c:axId val="8209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345776"/>
        <c:crosses val="autoZero"/>
        <c:auto val="1"/>
        <c:lblAlgn val="ctr"/>
        <c:lblOffset val="100"/>
        <c:noMultiLvlLbl val="0"/>
      </c:catAx>
      <c:valAx>
        <c:axId val="81134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9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01329001823631E-2"/>
          <c:y val="0.66196948799286093"/>
          <c:w val="0.96827932642459869"/>
          <c:h val="0.30986148750932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52527558554439E-2"/>
          <c:y val="0.11010288859031826"/>
          <c:w val="0.91202735363198062"/>
          <c:h val="0.464242222870977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'AHP Example'!$K$249</c:f>
              <c:strCache>
                <c:ptCount val="1"/>
                <c:pt idx="0">
                  <c:v>Option 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'AHP Example'!$J$250:$J$260</c:f>
              <c:strCache>
                <c:ptCount val="11"/>
                <c:pt idx="0">
                  <c:v>Authenticity &amp; integrity</c:v>
                </c:pt>
                <c:pt idx="1">
                  <c:v>Intrinsic value</c:v>
                </c:pt>
                <c:pt idx="2">
                  <c:v>Local identity</c:v>
                </c:pt>
                <c:pt idx="3">
                  <c:v>Sense of place</c:v>
                </c:pt>
                <c:pt idx="4">
                  <c:v>Social cohesion</c:v>
                </c:pt>
                <c:pt idx="5">
                  <c:v>Participation </c:v>
                </c:pt>
                <c:pt idx="6">
                  <c:v>Place attractiveness</c:v>
                </c:pt>
                <c:pt idx="7">
                  <c:v>Financial self-sustainability</c:v>
                </c:pt>
                <c:pt idx="8">
                  <c:v>Jobs creation</c:v>
                </c:pt>
                <c:pt idx="9">
                  <c:v>Energy efficiency</c:v>
                </c:pt>
                <c:pt idx="10">
                  <c:v>Greenhouse gas emissions</c:v>
                </c:pt>
              </c:strCache>
            </c:strRef>
          </c:cat>
          <c:val>
            <c:numRef>
              <c:f>'AHP Example'!$K$250:$K$260</c:f>
              <c:numCache>
                <c:formatCode>0.0000000</c:formatCode>
                <c:ptCount val="11"/>
                <c:pt idx="0">
                  <c:v>14.014271345693119</c:v>
                </c:pt>
                <c:pt idx="1">
                  <c:v>14.014271345693119</c:v>
                </c:pt>
                <c:pt idx="2">
                  <c:v>2.6145702945351559</c:v>
                </c:pt>
                <c:pt idx="3">
                  <c:v>2.6145702945351559</c:v>
                </c:pt>
                <c:pt idx="4">
                  <c:v>2.0073633844776331</c:v>
                </c:pt>
                <c:pt idx="5">
                  <c:v>2.0073633844776331</c:v>
                </c:pt>
                <c:pt idx="6">
                  <c:v>1.1929749259345481</c:v>
                </c:pt>
                <c:pt idx="7">
                  <c:v>0.22784033642866702</c:v>
                </c:pt>
                <c:pt idx="8">
                  <c:v>0.48615288232330361</c:v>
                </c:pt>
                <c:pt idx="9">
                  <c:v>0.25314570850810825</c:v>
                </c:pt>
                <c:pt idx="10">
                  <c:v>0.51400552819564171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7-4B04-8567-210FFAFA7E6A}"/>
            </c:ext>
          </c:extLst>
        </c:ser>
        <c:ser>
          <c:idx val="1"/>
          <c:order val="1"/>
          <c:tx>
            <c:strRef>
              <c:f>'AHP Example'!$L$249</c:f>
              <c:strCache>
                <c:ptCount val="1"/>
                <c:pt idx="0">
                  <c:v>Option B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'AHP Example'!$J$250:$J$260</c:f>
              <c:strCache>
                <c:ptCount val="11"/>
                <c:pt idx="0">
                  <c:v>Authenticity &amp; integrity</c:v>
                </c:pt>
                <c:pt idx="1">
                  <c:v>Intrinsic value</c:v>
                </c:pt>
                <c:pt idx="2">
                  <c:v>Local identity</c:v>
                </c:pt>
                <c:pt idx="3">
                  <c:v>Sense of place</c:v>
                </c:pt>
                <c:pt idx="4">
                  <c:v>Social cohesion</c:v>
                </c:pt>
                <c:pt idx="5">
                  <c:v>Participation </c:v>
                </c:pt>
                <c:pt idx="6">
                  <c:v>Place attractiveness</c:v>
                </c:pt>
                <c:pt idx="7">
                  <c:v>Financial self-sustainability</c:v>
                </c:pt>
                <c:pt idx="8">
                  <c:v>Jobs creation</c:v>
                </c:pt>
                <c:pt idx="9">
                  <c:v>Energy efficiency</c:v>
                </c:pt>
                <c:pt idx="10">
                  <c:v>Greenhouse gas emissions</c:v>
                </c:pt>
              </c:strCache>
            </c:strRef>
          </c:cat>
          <c:val>
            <c:numRef>
              <c:f>'AHP Example'!$L$250:$L$260</c:f>
              <c:numCache>
                <c:formatCode>0.0000000</c:formatCode>
                <c:ptCount val="11"/>
                <c:pt idx="0">
                  <c:v>5.7641331194978749</c:v>
                </c:pt>
                <c:pt idx="1">
                  <c:v>5.7641331194978749</c:v>
                </c:pt>
                <c:pt idx="2">
                  <c:v>6.3567750432516643</c:v>
                </c:pt>
                <c:pt idx="3">
                  <c:v>6.3567750432516643</c:v>
                </c:pt>
                <c:pt idx="4">
                  <c:v>6.0220901534328988</c:v>
                </c:pt>
                <c:pt idx="5">
                  <c:v>6.0220901534328988</c:v>
                </c:pt>
                <c:pt idx="6">
                  <c:v>2.9004663796021601</c:v>
                </c:pt>
                <c:pt idx="7">
                  <c:v>0.55909944866917938</c:v>
                </c:pt>
                <c:pt idx="8">
                  <c:v>1.1929749259345477</c:v>
                </c:pt>
                <c:pt idx="9">
                  <c:v>0.43228204044241747</c:v>
                </c:pt>
                <c:pt idx="10">
                  <c:v>0.29465665744238534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17-4B04-8567-210FFAFA7E6A}"/>
            </c:ext>
          </c:extLst>
        </c:ser>
        <c:ser>
          <c:idx val="2"/>
          <c:order val="2"/>
          <c:tx>
            <c:strRef>
              <c:f>'AHP Example'!$M$249</c:f>
              <c:strCache>
                <c:ptCount val="1"/>
                <c:pt idx="0">
                  <c:v>Option C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'AHP Example'!$J$250:$J$260</c:f>
              <c:strCache>
                <c:ptCount val="11"/>
                <c:pt idx="0">
                  <c:v>Authenticity &amp; integrity</c:v>
                </c:pt>
                <c:pt idx="1">
                  <c:v>Intrinsic value</c:v>
                </c:pt>
                <c:pt idx="2">
                  <c:v>Local identity</c:v>
                </c:pt>
                <c:pt idx="3">
                  <c:v>Sense of place</c:v>
                </c:pt>
                <c:pt idx="4">
                  <c:v>Social cohesion</c:v>
                </c:pt>
                <c:pt idx="5">
                  <c:v>Participation </c:v>
                </c:pt>
                <c:pt idx="6">
                  <c:v>Place attractiveness</c:v>
                </c:pt>
                <c:pt idx="7">
                  <c:v>Financial self-sustainability</c:v>
                </c:pt>
                <c:pt idx="8">
                  <c:v>Jobs creation</c:v>
                </c:pt>
                <c:pt idx="9">
                  <c:v>Energy efficiency</c:v>
                </c:pt>
                <c:pt idx="10">
                  <c:v>Greenhouse gas emissions</c:v>
                </c:pt>
              </c:strCache>
            </c:strRef>
          </c:cat>
          <c:val>
            <c:numRef>
              <c:f>'AHP Example'!$M$250:$M$260</c:f>
              <c:numCache>
                <c:formatCode>0.0000000</c:formatCode>
                <c:ptCount val="11"/>
                <c:pt idx="0">
                  <c:v>2.3489596212124004</c:v>
                </c:pt>
                <c:pt idx="1">
                  <c:v>2.3489596212124004</c:v>
                </c:pt>
                <c:pt idx="2">
                  <c:v>1.0654715846013449</c:v>
                </c:pt>
                <c:pt idx="3">
                  <c:v>1.0654715846013449</c:v>
                </c:pt>
                <c:pt idx="4">
                  <c:v>2.0073633844776331</c:v>
                </c:pt>
                <c:pt idx="5">
                  <c:v>2.0073633844776331</c:v>
                </c:pt>
                <c:pt idx="6">
                  <c:v>0.48615288232330361</c:v>
                </c:pt>
                <c:pt idx="7">
                  <c:v>1.3593321355423273</c:v>
                </c:pt>
                <c:pt idx="8">
                  <c:v>2.9004663796021601</c:v>
                </c:pt>
                <c:pt idx="9">
                  <c:v>1.4608441716896479</c:v>
                </c:pt>
                <c:pt idx="10">
                  <c:v>1.3376097350021467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17-4B04-8567-210FFAFA7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2859424"/>
        <c:axId val="1178498128"/>
      </c:barChart>
      <c:catAx>
        <c:axId val="82285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498128"/>
        <c:crosses val="autoZero"/>
        <c:auto val="1"/>
        <c:lblAlgn val="ctr"/>
        <c:lblOffset val="100"/>
        <c:noMultiLvlLbl val="0"/>
      </c:catAx>
      <c:valAx>
        <c:axId val="117849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85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599215649142634"/>
          <c:y val="2.1368374702213418E-2"/>
          <c:w val="0.38643902556448895"/>
          <c:h val="7.23054972542237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'AHP template'!$J$250</c:f>
              <c:strCache>
                <c:ptCount val="1"/>
                <c:pt idx="0">
                  <c:v>Kriteria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'AHP template'!$K$249:$M$249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template'!$K$250:$M$250</c:f>
              <c:numCache>
                <c:formatCode>0.0000000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D-4D99-8998-BF10248ADEB4}"/>
            </c:ext>
          </c:extLst>
        </c:ser>
        <c:ser>
          <c:idx val="1"/>
          <c:order val="1"/>
          <c:tx>
            <c:strRef>
              <c:f>'AHP template'!$J$251</c:f>
              <c:strCache>
                <c:ptCount val="1"/>
                <c:pt idx="0">
                  <c:v>Kriteria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'AHP template'!$K$249:$M$249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template'!$K$251:$M$251</c:f>
              <c:numCache>
                <c:formatCode>0.0000000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5D-4D99-8998-BF10248ADEB4}"/>
            </c:ext>
          </c:extLst>
        </c:ser>
        <c:ser>
          <c:idx val="2"/>
          <c:order val="2"/>
          <c:tx>
            <c:strRef>
              <c:f>'AHP template'!$J$252</c:f>
              <c:strCache>
                <c:ptCount val="1"/>
                <c:pt idx="0">
                  <c:v>Kriteria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'AHP template'!$K$249:$M$249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template'!$K$252:$M$252</c:f>
              <c:numCache>
                <c:formatCode>0.0000000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5D-4D99-8998-BF10248ADEB4}"/>
            </c:ext>
          </c:extLst>
        </c:ser>
        <c:ser>
          <c:idx val="3"/>
          <c:order val="3"/>
          <c:tx>
            <c:strRef>
              <c:f>'AHP template'!$J$253</c:f>
              <c:strCache>
                <c:ptCount val="1"/>
                <c:pt idx="0">
                  <c:v>Kriteria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'AHP template'!$K$249:$M$249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template'!$K$253:$M$253</c:f>
              <c:numCache>
                <c:formatCode>0.0000000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5D-4D99-8998-BF10248ADEB4}"/>
            </c:ext>
          </c:extLst>
        </c:ser>
        <c:ser>
          <c:idx val="4"/>
          <c:order val="4"/>
          <c:tx>
            <c:strRef>
              <c:f>'AHP template'!$J$254</c:f>
              <c:strCache>
                <c:ptCount val="1"/>
                <c:pt idx="0">
                  <c:v>Kriteria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'AHP template'!$K$249:$M$249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template'!$K$254:$M$254</c:f>
              <c:numCache>
                <c:formatCode>0.0000000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5D-4D99-8998-BF10248ADEB4}"/>
            </c:ext>
          </c:extLst>
        </c:ser>
        <c:ser>
          <c:idx val="5"/>
          <c:order val="5"/>
          <c:tx>
            <c:strRef>
              <c:f>'AHP template'!$J$255</c:f>
              <c:strCache>
                <c:ptCount val="1"/>
                <c:pt idx="0">
                  <c:v>Kriteria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'AHP template'!$K$249:$M$249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template'!$K$255:$M$255</c:f>
              <c:numCache>
                <c:formatCode>0.0000000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5D-4D99-8998-BF10248ADEB4}"/>
            </c:ext>
          </c:extLst>
        </c:ser>
        <c:ser>
          <c:idx val="6"/>
          <c:order val="6"/>
          <c:tx>
            <c:strRef>
              <c:f>'AHP template'!$J$256</c:f>
              <c:strCache>
                <c:ptCount val="1"/>
                <c:pt idx="0">
                  <c:v>Kriteria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'AHP template'!$K$249:$M$249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template'!$K$256:$M$256</c:f>
              <c:numCache>
                <c:formatCode>0.0000000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5D-4D99-8998-BF10248ADEB4}"/>
            </c:ext>
          </c:extLst>
        </c:ser>
        <c:ser>
          <c:idx val="7"/>
          <c:order val="7"/>
          <c:tx>
            <c:strRef>
              <c:f>'AHP template'!$J$257</c:f>
              <c:strCache>
                <c:ptCount val="1"/>
                <c:pt idx="0">
                  <c:v>Kriteria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'AHP template'!$K$249:$M$249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template'!$K$257:$M$257</c:f>
              <c:numCache>
                <c:formatCode>0.0000000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5D-4D99-8998-BF10248ADEB4}"/>
            </c:ext>
          </c:extLst>
        </c:ser>
        <c:ser>
          <c:idx val="8"/>
          <c:order val="8"/>
          <c:tx>
            <c:strRef>
              <c:f>'AHP template'!$J$258</c:f>
              <c:strCache>
                <c:ptCount val="1"/>
                <c:pt idx="0">
                  <c:v>Kriteria 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'AHP template'!$K$249:$M$249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template'!$K$258:$M$258</c:f>
              <c:numCache>
                <c:formatCode>0.0000000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5D-4D99-8998-BF10248ADEB4}"/>
            </c:ext>
          </c:extLst>
        </c:ser>
        <c:ser>
          <c:idx val="9"/>
          <c:order val="9"/>
          <c:tx>
            <c:strRef>
              <c:f>'AHP template'!$J$259</c:f>
              <c:strCache>
                <c:ptCount val="1"/>
                <c:pt idx="0">
                  <c:v>Kriteria 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'AHP template'!$K$249:$M$249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template'!$K$259:$M$259</c:f>
              <c:numCache>
                <c:formatCode>0.0000000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15D-4D99-8998-BF10248ADEB4}"/>
            </c:ext>
          </c:extLst>
        </c:ser>
        <c:ser>
          <c:idx val="10"/>
          <c:order val="10"/>
          <c:tx>
            <c:strRef>
              <c:f>'AHP template'!$J$260</c:f>
              <c:strCache>
                <c:ptCount val="1"/>
                <c:pt idx="0">
                  <c:v>Kriteria 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'AHP template'!$K$249:$M$249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template'!$K$260:$M$260</c:f>
              <c:numCache>
                <c:formatCode>0.0000000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5D-4D99-8998-BF10248AD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51648"/>
        <c:axId val="811345776"/>
      </c:barChart>
      <c:lineChart>
        <c:grouping val="stacked"/>
        <c:varyColors val="0"/>
        <c:ser>
          <c:idx val="11"/>
          <c:order val="11"/>
          <c:tx>
            <c:strRef>
              <c:f>'AHP template'!$J$261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'AHP template'!$K$249:$M$249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'AHP template'!$K$261:$M$261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5D-4D99-8998-BF10248AD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951648"/>
        <c:axId val="811345776"/>
      </c:lineChart>
      <c:catAx>
        <c:axId val="8209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345776"/>
        <c:crosses val="autoZero"/>
        <c:auto val="1"/>
        <c:lblAlgn val="ctr"/>
        <c:lblOffset val="100"/>
        <c:noMultiLvlLbl val="0"/>
      </c:catAx>
      <c:valAx>
        <c:axId val="81134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9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01346428181814E-2"/>
          <c:y val="0.82078335547061154"/>
          <c:w val="0.96827932642459869"/>
          <c:h val="0.176801146406832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52527558554439E-2"/>
          <c:y val="0.11010288859031826"/>
          <c:w val="0.91202735363198062"/>
          <c:h val="0.60992332339296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'AHP template'!$K$249</c:f>
              <c:strCache>
                <c:ptCount val="1"/>
                <c:pt idx="0">
                  <c:v>Option 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'AHP template'!$J$250:$J$260</c:f>
              <c:strCache>
                <c:ptCount val="11"/>
                <c:pt idx="0">
                  <c:v>Kriteria 1</c:v>
                </c:pt>
                <c:pt idx="1">
                  <c:v>Kriteria 2</c:v>
                </c:pt>
                <c:pt idx="2">
                  <c:v>Kriteria 3</c:v>
                </c:pt>
                <c:pt idx="3">
                  <c:v>Kriteria 4</c:v>
                </c:pt>
                <c:pt idx="4">
                  <c:v>Kriteria 5</c:v>
                </c:pt>
                <c:pt idx="5">
                  <c:v>Kriteria 6</c:v>
                </c:pt>
                <c:pt idx="6">
                  <c:v>Kriteria 7</c:v>
                </c:pt>
                <c:pt idx="7">
                  <c:v>Kriteria 8</c:v>
                </c:pt>
                <c:pt idx="8">
                  <c:v>Kriteria 9</c:v>
                </c:pt>
                <c:pt idx="9">
                  <c:v>Kriteria 10</c:v>
                </c:pt>
                <c:pt idx="10">
                  <c:v>Kriteria 11</c:v>
                </c:pt>
              </c:strCache>
            </c:strRef>
          </c:cat>
          <c:val>
            <c:numRef>
              <c:f>'AHP template'!$K$250:$K$260</c:f>
              <c:numCache>
                <c:formatCode>0.0000000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8-4518-8F70-530F6270CBED}"/>
            </c:ext>
          </c:extLst>
        </c:ser>
        <c:ser>
          <c:idx val="1"/>
          <c:order val="1"/>
          <c:tx>
            <c:strRef>
              <c:f>'AHP template'!$L$249</c:f>
              <c:strCache>
                <c:ptCount val="1"/>
                <c:pt idx="0">
                  <c:v>Option B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'AHP template'!$J$250:$J$260</c:f>
              <c:strCache>
                <c:ptCount val="11"/>
                <c:pt idx="0">
                  <c:v>Kriteria 1</c:v>
                </c:pt>
                <c:pt idx="1">
                  <c:v>Kriteria 2</c:v>
                </c:pt>
                <c:pt idx="2">
                  <c:v>Kriteria 3</c:v>
                </c:pt>
                <c:pt idx="3">
                  <c:v>Kriteria 4</c:v>
                </c:pt>
                <c:pt idx="4">
                  <c:v>Kriteria 5</c:v>
                </c:pt>
                <c:pt idx="5">
                  <c:v>Kriteria 6</c:v>
                </c:pt>
                <c:pt idx="6">
                  <c:v>Kriteria 7</c:v>
                </c:pt>
                <c:pt idx="7">
                  <c:v>Kriteria 8</c:v>
                </c:pt>
                <c:pt idx="8">
                  <c:v>Kriteria 9</c:v>
                </c:pt>
                <c:pt idx="9">
                  <c:v>Kriteria 10</c:v>
                </c:pt>
                <c:pt idx="10">
                  <c:v>Kriteria 11</c:v>
                </c:pt>
              </c:strCache>
            </c:strRef>
          </c:cat>
          <c:val>
            <c:numRef>
              <c:f>'AHP template'!$L$250:$L$260</c:f>
              <c:numCache>
                <c:formatCode>0.0000000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8-4518-8F70-530F6270CBED}"/>
            </c:ext>
          </c:extLst>
        </c:ser>
        <c:ser>
          <c:idx val="2"/>
          <c:order val="2"/>
          <c:tx>
            <c:strRef>
              <c:f>'AHP template'!$M$249</c:f>
              <c:strCache>
                <c:ptCount val="1"/>
                <c:pt idx="0">
                  <c:v>Option C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'AHP template'!$J$250:$J$260</c:f>
              <c:strCache>
                <c:ptCount val="11"/>
                <c:pt idx="0">
                  <c:v>Kriteria 1</c:v>
                </c:pt>
                <c:pt idx="1">
                  <c:v>Kriteria 2</c:v>
                </c:pt>
                <c:pt idx="2">
                  <c:v>Kriteria 3</c:v>
                </c:pt>
                <c:pt idx="3">
                  <c:v>Kriteria 4</c:v>
                </c:pt>
                <c:pt idx="4">
                  <c:v>Kriteria 5</c:v>
                </c:pt>
                <c:pt idx="5">
                  <c:v>Kriteria 6</c:v>
                </c:pt>
                <c:pt idx="6">
                  <c:v>Kriteria 7</c:v>
                </c:pt>
                <c:pt idx="7">
                  <c:v>Kriteria 8</c:v>
                </c:pt>
                <c:pt idx="8">
                  <c:v>Kriteria 9</c:v>
                </c:pt>
                <c:pt idx="9">
                  <c:v>Kriteria 10</c:v>
                </c:pt>
                <c:pt idx="10">
                  <c:v>Kriteria 11</c:v>
                </c:pt>
              </c:strCache>
            </c:strRef>
          </c:cat>
          <c:val>
            <c:numRef>
              <c:f>'AHP template'!$M$250:$M$260</c:f>
              <c:numCache>
                <c:formatCode>0.0000000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C8-4518-8F70-530F6270C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2859424"/>
        <c:axId val="1178498128"/>
      </c:barChart>
      <c:catAx>
        <c:axId val="82285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498128"/>
        <c:crosses val="autoZero"/>
        <c:auto val="1"/>
        <c:lblAlgn val="ctr"/>
        <c:lblOffset val="100"/>
        <c:noMultiLvlLbl val="0"/>
      </c:catAx>
      <c:valAx>
        <c:axId val="117849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85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599215649142634"/>
          <c:y val="2.1368374702213418E-2"/>
          <c:w val="0.38643902556448895"/>
          <c:h val="7.23054972542237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38965</xdr:colOff>
      <xdr:row>262</xdr:row>
      <xdr:rowOff>143742</xdr:rowOff>
    </xdr:from>
    <xdr:to>
      <xdr:col>5</xdr:col>
      <xdr:colOff>51954</xdr:colOff>
      <xdr:row>281</xdr:row>
      <xdr:rowOff>25977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6CDD3C-7A4A-4337-BC04-5730C505D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458932</xdr:colOff>
      <xdr:row>262</xdr:row>
      <xdr:rowOff>147205</xdr:rowOff>
    </xdr:from>
    <xdr:to>
      <xdr:col>8</xdr:col>
      <xdr:colOff>1186297</xdr:colOff>
      <xdr:row>281</xdr:row>
      <xdr:rowOff>34637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1D2819F-4BEA-4B79-9F3D-B3A8DCC22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38965</xdr:colOff>
      <xdr:row>262</xdr:row>
      <xdr:rowOff>143742</xdr:rowOff>
    </xdr:from>
    <xdr:to>
      <xdr:col>5</xdr:col>
      <xdr:colOff>51954</xdr:colOff>
      <xdr:row>281</xdr:row>
      <xdr:rowOff>25977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0796AC-B4B1-4A40-B460-F0CD91B38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458932</xdr:colOff>
      <xdr:row>262</xdr:row>
      <xdr:rowOff>147205</xdr:rowOff>
    </xdr:from>
    <xdr:to>
      <xdr:col>8</xdr:col>
      <xdr:colOff>1186297</xdr:colOff>
      <xdr:row>281</xdr:row>
      <xdr:rowOff>34637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DB9617-BA1E-4072-A852-141144537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dpi.com/2071-1050/13/4/19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dpi.com/2071-1050/13/4/1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7F0A-2505-4AA8-86B4-10BF4A31376C}">
  <dimension ref="B1:AG293"/>
  <sheetViews>
    <sheetView tabSelected="1" workbookViewId="0">
      <selection activeCell="D10" sqref="D10"/>
    </sheetView>
  </sheetViews>
  <sheetFormatPr baseColWidth="10" defaultColWidth="11.453125" defaultRowHeight="13" x14ac:dyDescent="0.3"/>
  <cols>
    <col min="1" max="1" width="4.453125" style="4" customWidth="1"/>
    <col min="2" max="2" width="22.26953125" style="4" customWidth="1"/>
    <col min="3" max="13" width="21.26953125" style="4" customWidth="1"/>
    <col min="14" max="14" width="22.453125" style="4" customWidth="1"/>
    <col min="15" max="26" width="22.54296875" style="4" customWidth="1"/>
    <col min="27" max="29" width="18" style="4" customWidth="1"/>
    <col min="30" max="16384" width="11.453125" style="4"/>
  </cols>
  <sheetData>
    <row r="1" spans="2:27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2:27" x14ac:dyDescent="0.3">
      <c r="B2" s="5" t="s">
        <v>19</v>
      </c>
      <c r="C2" s="5"/>
      <c r="D2" s="5"/>
      <c r="E2" s="5"/>
      <c r="F2" s="6"/>
      <c r="G2" s="6"/>
      <c r="H2" s="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2:27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2:27" x14ac:dyDescent="0.3">
      <c r="B4" s="8" t="s">
        <v>42</v>
      </c>
    </row>
    <row r="5" spans="2:27" x14ac:dyDescent="0.3">
      <c r="B5" s="8"/>
    </row>
    <row r="6" spans="2:27" x14ac:dyDescent="0.3">
      <c r="B6" s="4" t="s">
        <v>45</v>
      </c>
    </row>
    <row r="7" spans="2:27" x14ac:dyDescent="0.3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2:27" x14ac:dyDescent="0.3">
      <c r="B8" s="4" t="s">
        <v>43</v>
      </c>
    </row>
    <row r="10" spans="2:27" x14ac:dyDescent="0.3">
      <c r="B10" s="4" t="s">
        <v>44</v>
      </c>
    </row>
    <row r="12" spans="2:27" x14ac:dyDescent="0.3">
      <c r="B12" s="9" t="s">
        <v>90</v>
      </c>
      <c r="C12" s="9"/>
    </row>
    <row r="13" spans="2:27" x14ac:dyDescent="0.3">
      <c r="B13" s="10" t="s">
        <v>20</v>
      </c>
      <c r="C13" s="10" t="s">
        <v>91</v>
      </c>
    </row>
    <row r="14" spans="2:27" x14ac:dyDescent="0.3">
      <c r="B14" s="11" t="s">
        <v>21</v>
      </c>
      <c r="C14" s="11" t="s">
        <v>92</v>
      </c>
    </row>
    <row r="15" spans="2:27" x14ac:dyDescent="0.3">
      <c r="B15" s="12" t="s">
        <v>22</v>
      </c>
      <c r="C15" s="12" t="s">
        <v>93</v>
      </c>
    </row>
    <row r="17" spans="2:27" x14ac:dyDescent="0.3">
      <c r="B17" s="8" t="s">
        <v>46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9" spans="2:27" x14ac:dyDescent="0.3">
      <c r="B19" s="4" t="s">
        <v>47</v>
      </c>
    </row>
    <row r="20" spans="2:27" x14ac:dyDescent="0.3">
      <c r="B20" s="4" t="s">
        <v>48</v>
      </c>
    </row>
    <row r="21" spans="2:27" x14ac:dyDescent="0.3">
      <c r="B21" s="4" t="s">
        <v>49</v>
      </c>
    </row>
    <row r="23" spans="2:27" x14ac:dyDescent="0.3">
      <c r="B23" s="4" t="s">
        <v>89</v>
      </c>
    </row>
    <row r="25" spans="2:27" x14ac:dyDescent="0.3">
      <c r="B25" s="4" t="s">
        <v>84</v>
      </c>
    </row>
    <row r="26" spans="2:27" x14ac:dyDescent="0.3">
      <c r="B26" s="4" t="s">
        <v>85</v>
      </c>
    </row>
    <row r="27" spans="2:27" x14ac:dyDescent="0.3">
      <c r="B27" s="4" t="s">
        <v>86</v>
      </c>
    </row>
    <row r="28" spans="2:27" x14ac:dyDescent="0.3">
      <c r="B28" s="4" t="s">
        <v>87</v>
      </c>
    </row>
    <row r="29" spans="2:27" x14ac:dyDescent="0.3">
      <c r="B29" s="4" t="s">
        <v>88</v>
      </c>
    </row>
    <row r="30" spans="2:27" x14ac:dyDescent="0.3">
      <c r="B30" s="13"/>
    </row>
    <row r="31" spans="2:27" x14ac:dyDescent="0.3">
      <c r="B31" s="1"/>
    </row>
    <row r="32" spans="2:27" x14ac:dyDescent="0.3">
      <c r="B32" s="13"/>
    </row>
    <row r="33" spans="2:33" x14ac:dyDescent="0.3">
      <c r="B33" s="1" t="s">
        <v>23</v>
      </c>
    </row>
    <row r="35" spans="2:33" x14ac:dyDescent="0.3">
      <c r="B35" s="14" t="s">
        <v>50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5" t="s">
        <v>24</v>
      </c>
      <c r="N35" s="1"/>
      <c r="O35" s="14" t="s">
        <v>25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7" spans="2:33" x14ac:dyDescent="0.3">
      <c r="B37" s="16" t="s">
        <v>26</v>
      </c>
      <c r="C37" s="17" t="str">
        <f>B38</f>
        <v>Authenticity &amp; integrity</v>
      </c>
      <c r="D37" s="17" t="str">
        <f>B39</f>
        <v>Intrinsic value</v>
      </c>
      <c r="E37" s="17" t="str">
        <f>B40</f>
        <v>Local identity</v>
      </c>
      <c r="F37" s="17" t="str">
        <f>B41</f>
        <v>Sense of place</v>
      </c>
      <c r="G37" s="17" t="str">
        <f>B42</f>
        <v>Social cohesion</v>
      </c>
      <c r="H37" s="17" t="str">
        <f>B43</f>
        <v xml:space="preserve">Participation </v>
      </c>
      <c r="I37" s="17" t="str">
        <f>B44</f>
        <v>Place attractiveness</v>
      </c>
      <c r="J37" s="17" t="str">
        <f>B45</f>
        <v>Financial self-sustainability</v>
      </c>
      <c r="K37" s="17" t="str">
        <f>B46</f>
        <v>Jobs creation</v>
      </c>
      <c r="L37" s="17" t="str">
        <f>B47</f>
        <v>Energy efficiency</v>
      </c>
      <c r="M37" s="17" t="str">
        <f>B48</f>
        <v>Greenhouse gas emissions</v>
      </c>
      <c r="N37" s="1"/>
      <c r="O37" s="18" t="str">
        <f>B37</f>
        <v>Kriterier</v>
      </c>
      <c r="P37" s="17" t="str">
        <f>O38</f>
        <v>Authenticity &amp; integrity</v>
      </c>
      <c r="Q37" s="17" t="str">
        <f>O39</f>
        <v>Intrinsic value</v>
      </c>
      <c r="R37" s="17" t="str">
        <f>O40</f>
        <v>Local identity</v>
      </c>
      <c r="S37" s="17" t="str">
        <f>O41</f>
        <v>Sense of place</v>
      </c>
      <c r="T37" s="17" t="str">
        <f>O42</f>
        <v>Social cohesion</v>
      </c>
      <c r="U37" s="17" t="str">
        <f>O43</f>
        <v xml:space="preserve">Participation </v>
      </c>
      <c r="V37" s="17" t="str">
        <f>O44</f>
        <v>Place attractiveness</v>
      </c>
      <c r="W37" s="17" t="str">
        <f>O45</f>
        <v>Financial self-sustainability</v>
      </c>
      <c r="X37" s="17" t="str">
        <f>O46</f>
        <v>Jobs creation</v>
      </c>
      <c r="Y37" s="17" t="str">
        <f>O47</f>
        <v>Energy efficiency</v>
      </c>
      <c r="Z37" s="17" t="str">
        <f>O48</f>
        <v>Greenhouse gas emissions</v>
      </c>
      <c r="AA37" s="17" t="s">
        <v>0</v>
      </c>
      <c r="AB37" s="19" t="s">
        <v>1</v>
      </c>
      <c r="AC37" s="17" t="s">
        <v>2</v>
      </c>
      <c r="AD37" s="1"/>
      <c r="AE37" s="20" t="s">
        <v>3</v>
      </c>
      <c r="AF37" s="21" t="s">
        <v>27</v>
      </c>
      <c r="AG37" s="4" t="s">
        <v>28</v>
      </c>
    </row>
    <row r="38" spans="2:33" x14ac:dyDescent="0.3">
      <c r="B38" s="22" t="s">
        <v>29</v>
      </c>
      <c r="C38" s="23">
        <v>1</v>
      </c>
      <c r="D38" s="24">
        <v>1</v>
      </c>
      <c r="E38" s="24">
        <v>3</v>
      </c>
      <c r="F38" s="24">
        <v>3</v>
      </c>
      <c r="G38" s="24">
        <v>3</v>
      </c>
      <c r="H38" s="24">
        <v>3</v>
      </c>
      <c r="I38" s="24">
        <v>5</v>
      </c>
      <c r="J38" s="24">
        <v>7</v>
      </c>
      <c r="K38" s="24">
        <v>5</v>
      </c>
      <c r="L38" s="24">
        <v>7</v>
      </c>
      <c r="M38" s="24">
        <v>7</v>
      </c>
      <c r="N38" s="1"/>
      <c r="O38" s="16" t="str">
        <f>B38</f>
        <v>Authenticity &amp; integrity</v>
      </c>
      <c r="P38" s="23">
        <f t="shared" ref="P38:Z48" si="0">C38/C$49</f>
        <v>0.24027459954233402</v>
      </c>
      <c r="Q38" s="23">
        <f t="shared" si="0"/>
        <v>0.24027459954233402</v>
      </c>
      <c r="R38" s="23">
        <f t="shared" si="0"/>
        <v>0.26627218934911245</v>
      </c>
      <c r="S38" s="23">
        <f t="shared" si="0"/>
        <v>0.26627218934911245</v>
      </c>
      <c r="T38" s="23">
        <f t="shared" si="0"/>
        <v>0.26627218934911245</v>
      </c>
      <c r="U38" s="23">
        <f t="shared" si="0"/>
        <v>0.26627218934911245</v>
      </c>
      <c r="V38" s="23">
        <f t="shared" si="0"/>
        <v>0.20000000000000004</v>
      </c>
      <c r="W38" s="23">
        <f t="shared" si="0"/>
        <v>0.16279069767441862</v>
      </c>
      <c r="X38" s="23">
        <f t="shared" si="0"/>
        <v>0.20000000000000004</v>
      </c>
      <c r="Y38" s="23">
        <f t="shared" si="0"/>
        <v>0.16279069767441862</v>
      </c>
      <c r="Z38" s="23">
        <f t="shared" si="0"/>
        <v>0.16279069767441862</v>
      </c>
      <c r="AA38" s="23">
        <f>P38+Q38+R38+S38+T38+U38+V38+W38+X38+Y38+Z38</f>
        <v>2.4340100495043733</v>
      </c>
      <c r="AB38" s="25">
        <f t="shared" ref="AB38:AB48" si="1">AA38/$AE$48</f>
        <v>0.22127364086403392</v>
      </c>
      <c r="AC38" s="23">
        <f>AB38*100</f>
        <v>22.127364086403393</v>
      </c>
      <c r="AE38" s="26">
        <v>1</v>
      </c>
      <c r="AF38" s="27"/>
    </row>
    <row r="39" spans="2:33" x14ac:dyDescent="0.3">
      <c r="B39" s="22" t="s">
        <v>11</v>
      </c>
      <c r="C39" s="23">
        <f>1/D38</f>
        <v>1</v>
      </c>
      <c r="D39" s="23">
        <v>1</v>
      </c>
      <c r="E39" s="24">
        <v>3</v>
      </c>
      <c r="F39" s="24">
        <v>3</v>
      </c>
      <c r="G39" s="24">
        <v>3</v>
      </c>
      <c r="H39" s="24">
        <v>3</v>
      </c>
      <c r="I39" s="24">
        <v>5</v>
      </c>
      <c r="J39" s="24">
        <v>7</v>
      </c>
      <c r="K39" s="24">
        <v>5</v>
      </c>
      <c r="L39" s="24">
        <v>7</v>
      </c>
      <c r="M39" s="24">
        <v>7</v>
      </c>
      <c r="N39" s="1"/>
      <c r="O39" s="16" t="str">
        <f t="shared" ref="O39:O48" si="2">B39</f>
        <v>Intrinsic value</v>
      </c>
      <c r="P39" s="23">
        <f t="shared" si="0"/>
        <v>0.24027459954233402</v>
      </c>
      <c r="Q39" s="23">
        <f t="shared" si="0"/>
        <v>0.24027459954233402</v>
      </c>
      <c r="R39" s="23">
        <f t="shared" si="0"/>
        <v>0.26627218934911245</v>
      </c>
      <c r="S39" s="23">
        <f t="shared" si="0"/>
        <v>0.26627218934911245</v>
      </c>
      <c r="T39" s="23">
        <f t="shared" si="0"/>
        <v>0.26627218934911245</v>
      </c>
      <c r="U39" s="23">
        <f t="shared" si="0"/>
        <v>0.26627218934911245</v>
      </c>
      <c r="V39" s="23">
        <f t="shared" si="0"/>
        <v>0.20000000000000004</v>
      </c>
      <c r="W39" s="23">
        <f t="shared" si="0"/>
        <v>0.16279069767441862</v>
      </c>
      <c r="X39" s="23">
        <f t="shared" si="0"/>
        <v>0.20000000000000004</v>
      </c>
      <c r="Y39" s="23">
        <f t="shared" si="0"/>
        <v>0.16279069767441862</v>
      </c>
      <c r="Z39" s="23">
        <f t="shared" si="0"/>
        <v>0.16279069767441862</v>
      </c>
      <c r="AA39" s="23">
        <f t="shared" ref="AA39:AA48" si="3">P39+Q39+R39+S39+T39+U39+V39+W39+X39+Y39+Z39</f>
        <v>2.4340100495043733</v>
      </c>
      <c r="AB39" s="25">
        <f t="shared" si="1"/>
        <v>0.22127364086403392</v>
      </c>
      <c r="AC39" s="23">
        <f t="shared" ref="AC39:AC48" si="4">AB39*100</f>
        <v>22.127364086403393</v>
      </c>
      <c r="AE39" s="26">
        <f>AE38+1</f>
        <v>2</v>
      </c>
      <c r="AF39" s="27">
        <v>0</v>
      </c>
    </row>
    <row r="40" spans="2:33" x14ac:dyDescent="0.3">
      <c r="B40" s="22" t="s">
        <v>12</v>
      </c>
      <c r="C40" s="23">
        <f>1/E38</f>
        <v>0.33333333333333331</v>
      </c>
      <c r="D40" s="23">
        <f>1/E39</f>
        <v>0.33333333333333331</v>
      </c>
      <c r="E40" s="23">
        <v>1</v>
      </c>
      <c r="F40" s="24">
        <v>1</v>
      </c>
      <c r="G40" s="24">
        <v>1</v>
      </c>
      <c r="H40" s="24">
        <v>1</v>
      </c>
      <c r="I40" s="24">
        <v>3</v>
      </c>
      <c r="J40" s="24">
        <v>5</v>
      </c>
      <c r="K40" s="24">
        <v>3</v>
      </c>
      <c r="L40" s="24">
        <v>5</v>
      </c>
      <c r="M40" s="24">
        <v>5</v>
      </c>
      <c r="N40" s="1"/>
      <c r="O40" s="16" t="str">
        <f t="shared" si="2"/>
        <v>Local identity</v>
      </c>
      <c r="P40" s="23">
        <f t="shared" si="0"/>
        <v>8.009153318077801E-2</v>
      </c>
      <c r="Q40" s="23">
        <f t="shared" si="0"/>
        <v>8.009153318077801E-2</v>
      </c>
      <c r="R40" s="23">
        <f t="shared" si="0"/>
        <v>8.8757396449704151E-2</v>
      </c>
      <c r="S40" s="23">
        <f t="shared" si="0"/>
        <v>8.8757396449704151E-2</v>
      </c>
      <c r="T40" s="23">
        <f t="shared" si="0"/>
        <v>8.8757396449704151E-2</v>
      </c>
      <c r="U40" s="23">
        <f t="shared" si="0"/>
        <v>8.8757396449704151E-2</v>
      </c>
      <c r="V40" s="23">
        <f t="shared" si="0"/>
        <v>0.12000000000000002</v>
      </c>
      <c r="W40" s="23">
        <f t="shared" si="0"/>
        <v>0.11627906976744186</v>
      </c>
      <c r="X40" s="23">
        <f t="shared" si="0"/>
        <v>0.12000000000000002</v>
      </c>
      <c r="Y40" s="23">
        <f t="shared" si="0"/>
        <v>0.11627906976744186</v>
      </c>
      <c r="Z40" s="23">
        <f t="shared" si="0"/>
        <v>0.11627906976744186</v>
      </c>
      <c r="AA40" s="23">
        <f t="shared" si="3"/>
        <v>1.1040498614626981</v>
      </c>
      <c r="AB40" s="25">
        <f t="shared" si="1"/>
        <v>0.10036816922388164</v>
      </c>
      <c r="AC40" s="23">
        <f t="shared" si="4"/>
        <v>10.036816922388164</v>
      </c>
      <c r="AE40" s="26">
        <f t="shared" ref="AE40:AE48" si="5">AE39+1</f>
        <v>3</v>
      </c>
      <c r="AF40" s="27">
        <v>0.57999999999999996</v>
      </c>
    </row>
    <row r="41" spans="2:33" x14ac:dyDescent="0.3">
      <c r="B41" s="22" t="s">
        <v>10</v>
      </c>
      <c r="C41" s="23">
        <f>1/F38</f>
        <v>0.33333333333333331</v>
      </c>
      <c r="D41" s="23">
        <f>1/F39</f>
        <v>0.33333333333333331</v>
      </c>
      <c r="E41" s="23">
        <f>1/F40</f>
        <v>1</v>
      </c>
      <c r="F41" s="23">
        <v>1</v>
      </c>
      <c r="G41" s="24">
        <v>1</v>
      </c>
      <c r="H41" s="24">
        <v>1</v>
      </c>
      <c r="I41" s="24">
        <v>3</v>
      </c>
      <c r="J41" s="24">
        <v>5</v>
      </c>
      <c r="K41" s="24">
        <v>3</v>
      </c>
      <c r="L41" s="24">
        <v>5</v>
      </c>
      <c r="M41" s="24">
        <v>5</v>
      </c>
      <c r="N41" s="1"/>
      <c r="O41" s="16" t="str">
        <f t="shared" si="2"/>
        <v>Sense of place</v>
      </c>
      <c r="P41" s="23">
        <f t="shared" si="0"/>
        <v>8.009153318077801E-2</v>
      </c>
      <c r="Q41" s="23">
        <f t="shared" si="0"/>
        <v>8.009153318077801E-2</v>
      </c>
      <c r="R41" s="23">
        <f t="shared" si="0"/>
        <v>8.8757396449704151E-2</v>
      </c>
      <c r="S41" s="23">
        <f t="shared" si="0"/>
        <v>8.8757396449704151E-2</v>
      </c>
      <c r="T41" s="23">
        <f t="shared" si="0"/>
        <v>8.8757396449704151E-2</v>
      </c>
      <c r="U41" s="23">
        <f t="shared" si="0"/>
        <v>8.8757396449704151E-2</v>
      </c>
      <c r="V41" s="23">
        <f t="shared" si="0"/>
        <v>0.12000000000000002</v>
      </c>
      <c r="W41" s="23">
        <f t="shared" si="0"/>
        <v>0.11627906976744186</v>
      </c>
      <c r="X41" s="23">
        <f t="shared" si="0"/>
        <v>0.12000000000000002</v>
      </c>
      <c r="Y41" s="23">
        <f t="shared" si="0"/>
        <v>0.11627906976744186</v>
      </c>
      <c r="Z41" s="23">
        <f t="shared" si="0"/>
        <v>0.11627906976744186</v>
      </c>
      <c r="AA41" s="23">
        <f t="shared" si="3"/>
        <v>1.1040498614626981</v>
      </c>
      <c r="AB41" s="25">
        <f t="shared" si="1"/>
        <v>0.10036816922388164</v>
      </c>
      <c r="AC41" s="23">
        <f t="shared" si="4"/>
        <v>10.036816922388164</v>
      </c>
      <c r="AE41" s="26">
        <f t="shared" si="5"/>
        <v>4</v>
      </c>
      <c r="AF41" s="27">
        <v>0.9</v>
      </c>
    </row>
    <row r="42" spans="2:33" x14ac:dyDescent="0.3">
      <c r="B42" s="22" t="s">
        <v>13</v>
      </c>
      <c r="C42" s="23">
        <f>1/G38</f>
        <v>0.33333333333333331</v>
      </c>
      <c r="D42" s="23">
        <f>1/G39</f>
        <v>0.33333333333333331</v>
      </c>
      <c r="E42" s="23">
        <f>1/G40</f>
        <v>1</v>
      </c>
      <c r="F42" s="23">
        <f>1/G41</f>
        <v>1</v>
      </c>
      <c r="G42" s="23">
        <v>1</v>
      </c>
      <c r="H42" s="24">
        <v>1</v>
      </c>
      <c r="I42" s="24">
        <v>3</v>
      </c>
      <c r="J42" s="24">
        <v>5</v>
      </c>
      <c r="K42" s="24">
        <v>3</v>
      </c>
      <c r="L42" s="24">
        <v>5</v>
      </c>
      <c r="M42" s="24">
        <v>5</v>
      </c>
      <c r="N42" s="1"/>
      <c r="O42" s="16" t="str">
        <f t="shared" si="2"/>
        <v>Social cohesion</v>
      </c>
      <c r="P42" s="23">
        <f t="shared" si="0"/>
        <v>8.009153318077801E-2</v>
      </c>
      <c r="Q42" s="23">
        <f t="shared" si="0"/>
        <v>8.009153318077801E-2</v>
      </c>
      <c r="R42" s="23">
        <f t="shared" si="0"/>
        <v>8.8757396449704151E-2</v>
      </c>
      <c r="S42" s="23">
        <f t="shared" si="0"/>
        <v>8.8757396449704151E-2</v>
      </c>
      <c r="T42" s="23">
        <f t="shared" si="0"/>
        <v>8.8757396449704151E-2</v>
      </c>
      <c r="U42" s="23">
        <f t="shared" si="0"/>
        <v>8.8757396449704151E-2</v>
      </c>
      <c r="V42" s="23">
        <f t="shared" si="0"/>
        <v>0.12000000000000002</v>
      </c>
      <c r="W42" s="23">
        <f t="shared" si="0"/>
        <v>0.11627906976744186</v>
      </c>
      <c r="X42" s="23">
        <f t="shared" si="0"/>
        <v>0.12000000000000002</v>
      </c>
      <c r="Y42" s="23">
        <f t="shared" si="0"/>
        <v>0.11627906976744186</v>
      </c>
      <c r="Z42" s="23">
        <f t="shared" si="0"/>
        <v>0.11627906976744186</v>
      </c>
      <c r="AA42" s="23">
        <f t="shared" si="3"/>
        <v>1.1040498614626981</v>
      </c>
      <c r="AB42" s="25">
        <f t="shared" si="1"/>
        <v>0.10036816922388164</v>
      </c>
      <c r="AC42" s="23">
        <f t="shared" si="4"/>
        <v>10.036816922388164</v>
      </c>
      <c r="AE42" s="26">
        <f t="shared" si="5"/>
        <v>5</v>
      </c>
      <c r="AF42" s="27">
        <v>1.1200000000000001</v>
      </c>
    </row>
    <row r="43" spans="2:33" x14ac:dyDescent="0.3">
      <c r="B43" s="22" t="s">
        <v>30</v>
      </c>
      <c r="C43" s="23">
        <f>1/H38</f>
        <v>0.33333333333333331</v>
      </c>
      <c r="D43" s="23">
        <f>1/H39</f>
        <v>0.33333333333333331</v>
      </c>
      <c r="E43" s="23">
        <f>1/H40</f>
        <v>1</v>
      </c>
      <c r="F43" s="23">
        <f>1/H41</f>
        <v>1</v>
      </c>
      <c r="G43" s="23">
        <f>1/H42</f>
        <v>1</v>
      </c>
      <c r="H43" s="23">
        <v>1</v>
      </c>
      <c r="I43" s="24">
        <v>3</v>
      </c>
      <c r="J43" s="24">
        <v>5</v>
      </c>
      <c r="K43" s="24">
        <v>3</v>
      </c>
      <c r="L43" s="24">
        <v>5</v>
      </c>
      <c r="M43" s="24">
        <v>5</v>
      </c>
      <c r="N43" s="1"/>
      <c r="O43" s="16" t="str">
        <f t="shared" si="2"/>
        <v xml:space="preserve">Participation </v>
      </c>
      <c r="P43" s="23">
        <f t="shared" si="0"/>
        <v>8.009153318077801E-2</v>
      </c>
      <c r="Q43" s="23">
        <f t="shared" si="0"/>
        <v>8.009153318077801E-2</v>
      </c>
      <c r="R43" s="23">
        <f t="shared" si="0"/>
        <v>8.8757396449704151E-2</v>
      </c>
      <c r="S43" s="23">
        <f t="shared" si="0"/>
        <v>8.8757396449704151E-2</v>
      </c>
      <c r="T43" s="23">
        <f t="shared" si="0"/>
        <v>8.8757396449704151E-2</v>
      </c>
      <c r="U43" s="23">
        <f t="shared" si="0"/>
        <v>8.8757396449704151E-2</v>
      </c>
      <c r="V43" s="23">
        <f t="shared" si="0"/>
        <v>0.12000000000000002</v>
      </c>
      <c r="W43" s="23">
        <f t="shared" si="0"/>
        <v>0.11627906976744186</v>
      </c>
      <c r="X43" s="23">
        <f t="shared" si="0"/>
        <v>0.12000000000000002</v>
      </c>
      <c r="Y43" s="23">
        <f t="shared" si="0"/>
        <v>0.11627906976744186</v>
      </c>
      <c r="Z43" s="23">
        <f t="shared" si="0"/>
        <v>0.11627906976744186</v>
      </c>
      <c r="AA43" s="23">
        <f t="shared" si="3"/>
        <v>1.1040498614626981</v>
      </c>
      <c r="AB43" s="25">
        <f t="shared" si="1"/>
        <v>0.10036816922388164</v>
      </c>
      <c r="AC43" s="23">
        <f t="shared" si="4"/>
        <v>10.036816922388164</v>
      </c>
      <c r="AE43" s="26">
        <f t="shared" si="5"/>
        <v>6</v>
      </c>
      <c r="AF43" s="27">
        <v>1.24</v>
      </c>
    </row>
    <row r="44" spans="2:33" x14ac:dyDescent="0.3">
      <c r="B44" s="22" t="s">
        <v>14</v>
      </c>
      <c r="C44" s="23">
        <f>1/I38</f>
        <v>0.2</v>
      </c>
      <c r="D44" s="23">
        <f>1/I39</f>
        <v>0.2</v>
      </c>
      <c r="E44" s="23">
        <f>1/I40</f>
        <v>0.33333333333333331</v>
      </c>
      <c r="F44" s="23">
        <f>1/I41</f>
        <v>0.33333333333333331</v>
      </c>
      <c r="G44" s="23">
        <f>1/I42</f>
        <v>0.33333333333333331</v>
      </c>
      <c r="H44" s="23">
        <f>1/I43</f>
        <v>0.33333333333333331</v>
      </c>
      <c r="I44" s="23">
        <v>1</v>
      </c>
      <c r="J44" s="24">
        <v>3</v>
      </c>
      <c r="K44" s="24">
        <v>1</v>
      </c>
      <c r="L44" s="24">
        <v>3</v>
      </c>
      <c r="M44" s="24">
        <v>3</v>
      </c>
      <c r="N44" s="1"/>
      <c r="O44" s="16" t="str">
        <f t="shared" si="2"/>
        <v>Place attractiveness</v>
      </c>
      <c r="P44" s="23">
        <f t="shared" si="0"/>
        <v>4.805491990846681E-2</v>
      </c>
      <c r="Q44" s="23">
        <f t="shared" si="0"/>
        <v>4.805491990846681E-2</v>
      </c>
      <c r="R44" s="23">
        <f t="shared" si="0"/>
        <v>2.9585798816568049E-2</v>
      </c>
      <c r="S44" s="23">
        <f t="shared" si="0"/>
        <v>2.9585798816568049E-2</v>
      </c>
      <c r="T44" s="23">
        <f t="shared" si="0"/>
        <v>2.9585798816568049E-2</v>
      </c>
      <c r="U44" s="23">
        <f t="shared" si="0"/>
        <v>2.9585798816568049E-2</v>
      </c>
      <c r="V44" s="23">
        <f t="shared" si="0"/>
        <v>4.0000000000000008E-2</v>
      </c>
      <c r="W44" s="23">
        <f t="shared" si="0"/>
        <v>6.9767441860465115E-2</v>
      </c>
      <c r="X44" s="23">
        <f t="shared" si="0"/>
        <v>4.0000000000000008E-2</v>
      </c>
      <c r="Y44" s="23">
        <f t="shared" si="0"/>
        <v>6.9767441860465115E-2</v>
      </c>
      <c r="Z44" s="23">
        <f t="shared" si="0"/>
        <v>6.9767441860465115E-2</v>
      </c>
      <c r="AA44" s="23">
        <f t="shared" si="3"/>
        <v>0.50375536066460125</v>
      </c>
      <c r="AB44" s="25">
        <f t="shared" si="1"/>
        <v>4.5795941878600116E-2</v>
      </c>
      <c r="AC44" s="23">
        <f t="shared" si="4"/>
        <v>4.5795941878600113</v>
      </c>
      <c r="AE44" s="26">
        <f t="shared" si="5"/>
        <v>7</v>
      </c>
      <c r="AF44" s="27">
        <v>1.32</v>
      </c>
    </row>
    <row r="45" spans="2:33" x14ac:dyDescent="0.3">
      <c r="B45" s="22" t="s">
        <v>61</v>
      </c>
      <c r="C45" s="23">
        <f>1/J38</f>
        <v>0.14285714285714285</v>
      </c>
      <c r="D45" s="23">
        <f>1/J39</f>
        <v>0.14285714285714285</v>
      </c>
      <c r="E45" s="23">
        <f>1/J40</f>
        <v>0.2</v>
      </c>
      <c r="F45" s="23">
        <f>1/J41</f>
        <v>0.2</v>
      </c>
      <c r="G45" s="23">
        <f>1/J42</f>
        <v>0.2</v>
      </c>
      <c r="H45" s="23">
        <f>1/J43</f>
        <v>0.2</v>
      </c>
      <c r="I45" s="23">
        <f>1/J44</f>
        <v>0.33333333333333331</v>
      </c>
      <c r="J45" s="23">
        <v>1</v>
      </c>
      <c r="K45" s="28">
        <v>0.33333333333333331</v>
      </c>
      <c r="L45" s="24">
        <v>1</v>
      </c>
      <c r="M45" s="24">
        <v>1</v>
      </c>
      <c r="N45" s="1"/>
      <c r="O45" s="16" t="str">
        <f t="shared" si="2"/>
        <v>Financial self-sustainability</v>
      </c>
      <c r="P45" s="23">
        <f t="shared" si="0"/>
        <v>3.4324942791762E-2</v>
      </c>
      <c r="Q45" s="23">
        <f t="shared" si="0"/>
        <v>3.4324942791762E-2</v>
      </c>
      <c r="R45" s="23">
        <f t="shared" si="0"/>
        <v>1.7751479289940832E-2</v>
      </c>
      <c r="S45" s="23">
        <f t="shared" si="0"/>
        <v>1.7751479289940832E-2</v>
      </c>
      <c r="T45" s="23">
        <f t="shared" si="0"/>
        <v>1.7751479289940832E-2</v>
      </c>
      <c r="U45" s="23">
        <f t="shared" si="0"/>
        <v>1.7751479289940832E-2</v>
      </c>
      <c r="V45" s="23">
        <f t="shared" si="0"/>
        <v>1.3333333333333334E-2</v>
      </c>
      <c r="W45" s="23">
        <f t="shared" si="0"/>
        <v>2.3255813953488372E-2</v>
      </c>
      <c r="X45" s="23">
        <f t="shared" si="0"/>
        <v>1.3333333333333334E-2</v>
      </c>
      <c r="Y45" s="23">
        <f t="shared" si="0"/>
        <v>2.3255813953488372E-2</v>
      </c>
      <c r="Z45" s="23">
        <f t="shared" si="0"/>
        <v>2.3255813953488372E-2</v>
      </c>
      <c r="AA45" s="23">
        <f t="shared" si="3"/>
        <v>0.23608991127041912</v>
      </c>
      <c r="AB45" s="25">
        <f t="shared" si="1"/>
        <v>2.1462719206401738E-2</v>
      </c>
      <c r="AC45" s="23">
        <f t="shared" si="4"/>
        <v>2.1462719206401739</v>
      </c>
      <c r="AE45" s="26">
        <f t="shared" si="5"/>
        <v>8</v>
      </c>
      <c r="AF45" s="27">
        <v>1.41</v>
      </c>
    </row>
    <row r="46" spans="2:33" x14ac:dyDescent="0.3">
      <c r="B46" s="22" t="s">
        <v>15</v>
      </c>
      <c r="C46" s="23">
        <f>1/K38</f>
        <v>0.2</v>
      </c>
      <c r="D46" s="23">
        <f>1/K39</f>
        <v>0.2</v>
      </c>
      <c r="E46" s="23">
        <f>1/K40</f>
        <v>0.33333333333333331</v>
      </c>
      <c r="F46" s="23">
        <f>1/K41</f>
        <v>0.33333333333333331</v>
      </c>
      <c r="G46" s="23">
        <f>1/K42</f>
        <v>0.33333333333333331</v>
      </c>
      <c r="H46" s="23">
        <f>1/K43</f>
        <v>0.33333333333333331</v>
      </c>
      <c r="I46" s="23">
        <f>1/K44</f>
        <v>1</v>
      </c>
      <c r="J46" s="23">
        <f>1/K45</f>
        <v>3</v>
      </c>
      <c r="K46" s="23">
        <v>1</v>
      </c>
      <c r="L46" s="24">
        <v>3</v>
      </c>
      <c r="M46" s="24">
        <v>3</v>
      </c>
      <c r="N46" s="1"/>
      <c r="O46" s="16" t="str">
        <f t="shared" si="2"/>
        <v>Jobs creation</v>
      </c>
      <c r="P46" s="23">
        <f t="shared" si="0"/>
        <v>4.805491990846681E-2</v>
      </c>
      <c r="Q46" s="23">
        <f t="shared" si="0"/>
        <v>4.805491990846681E-2</v>
      </c>
      <c r="R46" s="23">
        <f t="shared" si="0"/>
        <v>2.9585798816568049E-2</v>
      </c>
      <c r="S46" s="23">
        <f t="shared" si="0"/>
        <v>2.9585798816568049E-2</v>
      </c>
      <c r="T46" s="23">
        <f t="shared" si="0"/>
        <v>2.9585798816568049E-2</v>
      </c>
      <c r="U46" s="23">
        <f t="shared" si="0"/>
        <v>2.9585798816568049E-2</v>
      </c>
      <c r="V46" s="23">
        <f t="shared" si="0"/>
        <v>4.0000000000000008E-2</v>
      </c>
      <c r="W46" s="23">
        <f t="shared" si="0"/>
        <v>6.9767441860465115E-2</v>
      </c>
      <c r="X46" s="23">
        <f t="shared" si="0"/>
        <v>4.0000000000000008E-2</v>
      </c>
      <c r="Y46" s="23">
        <f t="shared" si="0"/>
        <v>6.9767441860465115E-2</v>
      </c>
      <c r="Z46" s="23">
        <f t="shared" si="0"/>
        <v>6.9767441860465115E-2</v>
      </c>
      <c r="AA46" s="23">
        <f t="shared" si="3"/>
        <v>0.50375536066460125</v>
      </c>
      <c r="AB46" s="25">
        <f t="shared" si="1"/>
        <v>4.5795941878600116E-2</v>
      </c>
      <c r="AC46" s="23">
        <f t="shared" si="4"/>
        <v>4.5795941878600113</v>
      </c>
      <c r="AE46" s="26">
        <f t="shared" si="5"/>
        <v>9</v>
      </c>
      <c r="AF46" s="27">
        <v>1.45</v>
      </c>
    </row>
    <row r="47" spans="2:33" x14ac:dyDescent="0.3">
      <c r="B47" s="22" t="s">
        <v>16</v>
      </c>
      <c r="C47" s="23">
        <f>1/L38</f>
        <v>0.14285714285714285</v>
      </c>
      <c r="D47" s="23">
        <f>1/L39</f>
        <v>0.14285714285714285</v>
      </c>
      <c r="E47" s="23">
        <f>1/L40</f>
        <v>0.2</v>
      </c>
      <c r="F47" s="23">
        <f>1/L41</f>
        <v>0.2</v>
      </c>
      <c r="G47" s="23">
        <f>1/L42</f>
        <v>0.2</v>
      </c>
      <c r="H47" s="23">
        <f>1/L43</f>
        <v>0.2</v>
      </c>
      <c r="I47" s="23">
        <f>1/L44</f>
        <v>0.33333333333333331</v>
      </c>
      <c r="J47" s="23">
        <f>1/L45</f>
        <v>1</v>
      </c>
      <c r="K47" s="23">
        <f>1/L46</f>
        <v>0.33333333333333331</v>
      </c>
      <c r="L47" s="23">
        <v>1</v>
      </c>
      <c r="M47" s="24">
        <v>1</v>
      </c>
      <c r="N47" s="1"/>
      <c r="O47" s="16" t="str">
        <f t="shared" si="2"/>
        <v>Energy efficiency</v>
      </c>
      <c r="P47" s="23">
        <f t="shared" si="0"/>
        <v>3.4324942791762E-2</v>
      </c>
      <c r="Q47" s="23">
        <f t="shared" si="0"/>
        <v>3.4324942791762E-2</v>
      </c>
      <c r="R47" s="23">
        <f t="shared" si="0"/>
        <v>1.7751479289940832E-2</v>
      </c>
      <c r="S47" s="23">
        <f t="shared" si="0"/>
        <v>1.7751479289940832E-2</v>
      </c>
      <c r="T47" s="23">
        <f t="shared" si="0"/>
        <v>1.7751479289940832E-2</v>
      </c>
      <c r="U47" s="23">
        <f t="shared" si="0"/>
        <v>1.7751479289940832E-2</v>
      </c>
      <c r="V47" s="23">
        <f t="shared" si="0"/>
        <v>1.3333333333333334E-2</v>
      </c>
      <c r="W47" s="23">
        <f t="shared" si="0"/>
        <v>2.3255813953488372E-2</v>
      </c>
      <c r="X47" s="23">
        <f t="shared" si="0"/>
        <v>1.3333333333333334E-2</v>
      </c>
      <c r="Y47" s="23">
        <f t="shared" si="0"/>
        <v>2.3255813953488372E-2</v>
      </c>
      <c r="Z47" s="23">
        <f t="shared" si="0"/>
        <v>2.3255813953488372E-2</v>
      </c>
      <c r="AA47" s="23">
        <f t="shared" si="3"/>
        <v>0.23608991127041912</v>
      </c>
      <c r="AB47" s="25">
        <f t="shared" si="1"/>
        <v>2.1462719206401738E-2</v>
      </c>
      <c r="AC47" s="23">
        <f t="shared" si="4"/>
        <v>2.1462719206401739</v>
      </c>
      <c r="AE47" s="26">
        <f t="shared" si="5"/>
        <v>10</v>
      </c>
      <c r="AF47" s="27">
        <v>1.49</v>
      </c>
    </row>
    <row r="48" spans="2:33" x14ac:dyDescent="0.3">
      <c r="B48" s="22" t="s">
        <v>31</v>
      </c>
      <c r="C48" s="23">
        <f>1/M38</f>
        <v>0.14285714285714285</v>
      </c>
      <c r="D48" s="23">
        <f>1/M39</f>
        <v>0.14285714285714285</v>
      </c>
      <c r="E48" s="23">
        <f>1/M40</f>
        <v>0.2</v>
      </c>
      <c r="F48" s="23">
        <f>1/M41</f>
        <v>0.2</v>
      </c>
      <c r="G48" s="23">
        <f>1/M42</f>
        <v>0.2</v>
      </c>
      <c r="H48" s="23">
        <f>1/M43</f>
        <v>0.2</v>
      </c>
      <c r="I48" s="23">
        <f>1/M44</f>
        <v>0.33333333333333331</v>
      </c>
      <c r="J48" s="23">
        <f>1/M45</f>
        <v>1</v>
      </c>
      <c r="K48" s="23">
        <f>1/M46</f>
        <v>0.33333333333333331</v>
      </c>
      <c r="L48" s="23">
        <f>1/M47</f>
        <v>1</v>
      </c>
      <c r="M48" s="23">
        <v>1</v>
      </c>
      <c r="N48" s="1"/>
      <c r="O48" s="16" t="str">
        <f t="shared" si="2"/>
        <v>Greenhouse gas emissions</v>
      </c>
      <c r="P48" s="23">
        <f t="shared" si="0"/>
        <v>3.4324942791762E-2</v>
      </c>
      <c r="Q48" s="23">
        <f t="shared" si="0"/>
        <v>3.4324942791762E-2</v>
      </c>
      <c r="R48" s="23">
        <f t="shared" si="0"/>
        <v>1.7751479289940832E-2</v>
      </c>
      <c r="S48" s="23">
        <f t="shared" si="0"/>
        <v>1.7751479289940832E-2</v>
      </c>
      <c r="T48" s="23">
        <f t="shared" si="0"/>
        <v>1.7751479289940832E-2</v>
      </c>
      <c r="U48" s="23">
        <f t="shared" si="0"/>
        <v>1.7751479289940832E-2</v>
      </c>
      <c r="V48" s="23">
        <f t="shared" si="0"/>
        <v>1.3333333333333334E-2</v>
      </c>
      <c r="W48" s="23">
        <f t="shared" si="0"/>
        <v>2.3255813953488372E-2</v>
      </c>
      <c r="X48" s="23">
        <f t="shared" si="0"/>
        <v>1.3333333333333334E-2</v>
      </c>
      <c r="Y48" s="23">
        <f t="shared" si="0"/>
        <v>2.3255813953488372E-2</v>
      </c>
      <c r="Z48" s="23">
        <f t="shared" si="0"/>
        <v>2.3255813953488372E-2</v>
      </c>
      <c r="AA48" s="23">
        <f t="shared" si="3"/>
        <v>0.23608991127041912</v>
      </c>
      <c r="AB48" s="25">
        <f t="shared" si="1"/>
        <v>2.1462719206401738E-2</v>
      </c>
      <c r="AC48" s="23">
        <f t="shared" si="4"/>
        <v>2.1462719206401739</v>
      </c>
      <c r="AE48" s="29">
        <f t="shared" si="5"/>
        <v>11</v>
      </c>
      <c r="AF48" s="30">
        <v>1.51</v>
      </c>
    </row>
    <row r="49" spans="2:31" x14ac:dyDescent="0.3">
      <c r="B49" s="16" t="s">
        <v>0</v>
      </c>
      <c r="C49" s="31">
        <f>C38+C39+C40+C41+C42+C43+C44+C45+C46+C47+C48</f>
        <v>4.1619047619047631</v>
      </c>
      <c r="D49" s="31">
        <f t="shared" ref="D49:M49" si="6">D38+D39+D40+D41+D42+D43+D44+D45+D46+D47+D48</f>
        <v>4.1619047619047631</v>
      </c>
      <c r="E49" s="31">
        <f t="shared" si="6"/>
        <v>11.266666666666666</v>
      </c>
      <c r="F49" s="31">
        <f t="shared" si="6"/>
        <v>11.266666666666666</v>
      </c>
      <c r="G49" s="31">
        <f t="shared" si="6"/>
        <v>11.266666666666666</v>
      </c>
      <c r="H49" s="31">
        <f t="shared" si="6"/>
        <v>11.266666666666666</v>
      </c>
      <c r="I49" s="31">
        <f t="shared" si="6"/>
        <v>24.999999999999996</v>
      </c>
      <c r="J49" s="31">
        <f t="shared" si="6"/>
        <v>43</v>
      </c>
      <c r="K49" s="31">
        <f t="shared" si="6"/>
        <v>24.999999999999996</v>
      </c>
      <c r="L49" s="31">
        <f t="shared" si="6"/>
        <v>43</v>
      </c>
      <c r="M49" s="31">
        <f t="shared" si="6"/>
        <v>43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23">
        <f>SUM(AA38:AA48)</f>
        <v>11</v>
      </c>
      <c r="AB49" s="23">
        <f>SUM(AB38:AB48)</f>
        <v>0.99999999999999989</v>
      </c>
      <c r="AC49" s="23">
        <f>SUM(AC38:AC48)</f>
        <v>100</v>
      </c>
      <c r="AE49" s="32"/>
    </row>
    <row r="50" spans="2:31" x14ac:dyDescent="0.3"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35"/>
      <c r="AB50" s="35"/>
      <c r="AC50" s="35"/>
      <c r="AE50" s="32"/>
    </row>
    <row r="51" spans="2:31" x14ac:dyDescent="0.3">
      <c r="B51" s="14" t="s">
        <v>54</v>
      </c>
      <c r="C51" s="1"/>
      <c r="D51" s="1"/>
      <c r="E51" s="56" t="str">
        <f>B38</f>
        <v>Authenticity &amp; integrity</v>
      </c>
      <c r="F51" s="1"/>
      <c r="G51" s="14" t="s">
        <v>25</v>
      </c>
      <c r="H51" s="1"/>
      <c r="I51" s="1"/>
      <c r="J51" s="1"/>
      <c r="K51" s="1"/>
      <c r="L51" s="1"/>
      <c r="M51" s="1"/>
      <c r="N51" s="1"/>
      <c r="O51" s="1"/>
      <c r="P51" s="1"/>
      <c r="Y51" s="1"/>
      <c r="Z51" s="1"/>
      <c r="AA51" s="1"/>
    </row>
    <row r="53" spans="2:31" x14ac:dyDescent="0.3">
      <c r="B53" s="16" t="s">
        <v>26</v>
      </c>
      <c r="C53" s="17" t="str">
        <f>B54</f>
        <v>Opsjon A</v>
      </c>
      <c r="D53" s="17" t="str">
        <f>B55</f>
        <v>Opsjon B</v>
      </c>
      <c r="E53" s="17" t="str">
        <f>B56</f>
        <v>Opsjon C</v>
      </c>
      <c r="F53" s="1"/>
      <c r="G53" s="18" t="str">
        <f>B53</f>
        <v>Kriterier</v>
      </c>
      <c r="H53" s="17" t="str">
        <f>G54</f>
        <v>Opsjon A</v>
      </c>
      <c r="I53" s="17" t="str">
        <f>G55</f>
        <v>Opsjon B</v>
      </c>
      <c r="J53" s="17" t="str">
        <f>G56</f>
        <v>Opsjon C</v>
      </c>
      <c r="K53" s="17" t="s">
        <v>0</v>
      </c>
      <c r="L53" s="19" t="s">
        <v>1</v>
      </c>
      <c r="M53" s="17" t="s">
        <v>2</v>
      </c>
      <c r="N53" s="1"/>
      <c r="O53" s="20" t="s">
        <v>3</v>
      </c>
      <c r="P53" s="21" t="s">
        <v>27</v>
      </c>
    </row>
    <row r="54" spans="2:31" x14ac:dyDescent="0.3">
      <c r="B54" s="22" t="s">
        <v>51</v>
      </c>
      <c r="C54" s="23">
        <v>1</v>
      </c>
      <c r="D54" s="24">
        <v>3</v>
      </c>
      <c r="E54" s="24">
        <v>5</v>
      </c>
      <c r="F54" s="1"/>
      <c r="G54" s="16" t="str">
        <f>B54</f>
        <v>Opsjon A</v>
      </c>
      <c r="H54" s="23">
        <f>C54/C$57</f>
        <v>0.65217391304347827</v>
      </c>
      <c r="I54" s="23">
        <f t="shared" ref="I54" si="7">D54/D$57</f>
        <v>0.6923076923076924</v>
      </c>
      <c r="J54" s="23">
        <f>E54/E$57</f>
        <v>0.55555555555555558</v>
      </c>
      <c r="K54" s="23">
        <f>H54+I54+J54</f>
        <v>1.9000371609067261</v>
      </c>
      <c r="L54" s="25">
        <f>K54/$O$56</f>
        <v>0.63334572030224201</v>
      </c>
      <c r="M54" s="23">
        <f>L54*100</f>
        <v>63.334572030224201</v>
      </c>
      <c r="O54" s="26">
        <v>1</v>
      </c>
      <c r="P54" s="27"/>
    </row>
    <row r="55" spans="2:31" x14ac:dyDescent="0.3">
      <c r="B55" s="22" t="s">
        <v>52</v>
      </c>
      <c r="C55" s="23">
        <f>1/D54</f>
        <v>0.33333333333333331</v>
      </c>
      <c r="D55" s="23">
        <v>1</v>
      </c>
      <c r="E55" s="24">
        <v>3</v>
      </c>
      <c r="F55" s="1"/>
      <c r="G55" s="16" t="str">
        <f>B55</f>
        <v>Opsjon B</v>
      </c>
      <c r="H55" s="23">
        <f t="shared" ref="H55:H56" si="8">C55/C$57</f>
        <v>0.21739130434782608</v>
      </c>
      <c r="I55" s="23">
        <f t="shared" ref="I55:I56" si="9">D55/D$57</f>
        <v>0.23076923076923078</v>
      </c>
      <c r="J55" s="23">
        <f t="shared" ref="J55:J56" si="10">E55/E$57</f>
        <v>0.33333333333333331</v>
      </c>
      <c r="K55" s="23">
        <f t="shared" ref="K55:K56" si="11">H55+I55+J55</f>
        <v>0.78149386845039026</v>
      </c>
      <c r="L55" s="25">
        <f>K55/$O$56</f>
        <v>0.26049795615013011</v>
      </c>
      <c r="M55" s="23">
        <f t="shared" ref="M55:M56" si="12">L55*100</f>
        <v>26.049795615013011</v>
      </c>
      <c r="O55" s="26">
        <f>O54+1</f>
        <v>2</v>
      </c>
      <c r="P55" s="27">
        <v>0</v>
      </c>
    </row>
    <row r="56" spans="2:31" x14ac:dyDescent="0.3">
      <c r="B56" s="22" t="s">
        <v>53</v>
      </c>
      <c r="C56" s="23">
        <f>1/E54</f>
        <v>0.2</v>
      </c>
      <c r="D56" s="23">
        <f>1/E55</f>
        <v>0.33333333333333331</v>
      </c>
      <c r="E56" s="23">
        <v>1</v>
      </c>
      <c r="F56" s="1"/>
      <c r="G56" s="16" t="str">
        <f>B56</f>
        <v>Opsjon C</v>
      </c>
      <c r="H56" s="23">
        <f t="shared" si="8"/>
        <v>0.13043478260869568</v>
      </c>
      <c r="I56" s="23">
        <f t="shared" si="9"/>
        <v>7.6923076923076927E-2</v>
      </c>
      <c r="J56" s="23">
        <f t="shared" si="10"/>
        <v>0.1111111111111111</v>
      </c>
      <c r="K56" s="23">
        <f t="shared" si="11"/>
        <v>0.31846897064288371</v>
      </c>
      <c r="L56" s="25">
        <f t="shared" ref="L56" si="13">K56/$O$56</f>
        <v>0.1061563235476279</v>
      </c>
      <c r="M56" s="23">
        <f t="shared" si="12"/>
        <v>10.61563235476279</v>
      </c>
      <c r="O56" s="26">
        <f t="shared" ref="O56" si="14">O55+1</f>
        <v>3</v>
      </c>
      <c r="P56" s="27">
        <v>0.57999999999999996</v>
      </c>
    </row>
    <row r="57" spans="2:31" x14ac:dyDescent="0.3">
      <c r="B57" s="16" t="s">
        <v>0</v>
      </c>
      <c r="C57" s="31">
        <f>C54+C55+C56</f>
        <v>1.5333333333333332</v>
      </c>
      <c r="D57" s="31">
        <f t="shared" ref="D57:E57" si="15">D54+D55+D56</f>
        <v>4.333333333333333</v>
      </c>
      <c r="E57" s="31">
        <f t="shared" si="15"/>
        <v>9</v>
      </c>
      <c r="F57" s="1"/>
      <c r="G57" s="1"/>
      <c r="H57" s="1"/>
      <c r="I57" s="1"/>
      <c r="J57" s="1"/>
      <c r="K57" s="23">
        <f>SUM(K54:K56)</f>
        <v>3</v>
      </c>
      <c r="L57" s="23">
        <f>SUM(L54:L56)</f>
        <v>1</v>
      </c>
      <c r="M57" s="23">
        <f>SUM(M54:M56)</f>
        <v>100</v>
      </c>
      <c r="O57" s="32"/>
    </row>
    <row r="58" spans="2:31" x14ac:dyDescent="0.3">
      <c r="B58" s="33"/>
      <c r="C58" s="34"/>
      <c r="D58" s="34"/>
      <c r="E58" s="34"/>
      <c r="F58" s="34"/>
      <c r="G58" s="1"/>
      <c r="H58" s="1"/>
      <c r="I58" s="1"/>
      <c r="J58" s="1"/>
      <c r="K58" s="1"/>
      <c r="L58" s="1"/>
      <c r="M58" s="1"/>
      <c r="N58" s="1"/>
      <c r="O58" s="1"/>
      <c r="P58" s="1"/>
      <c r="Y58" s="1"/>
      <c r="Z58" s="1"/>
      <c r="AA58" s="35"/>
      <c r="AB58" s="35"/>
      <c r="AC58" s="35"/>
      <c r="AE58" s="32"/>
    </row>
    <row r="59" spans="2:31" x14ac:dyDescent="0.3">
      <c r="B59" s="14" t="s">
        <v>55</v>
      </c>
      <c r="C59" s="1"/>
      <c r="D59" s="1"/>
      <c r="E59" s="56" t="str">
        <f>B39</f>
        <v>Intrinsic value</v>
      </c>
      <c r="F59" s="1"/>
      <c r="G59" s="14" t="s">
        <v>25</v>
      </c>
      <c r="H59" s="1"/>
      <c r="I59" s="1"/>
      <c r="J59" s="1"/>
      <c r="K59" s="1"/>
      <c r="L59" s="1"/>
      <c r="M59" s="1"/>
      <c r="N59" s="1"/>
      <c r="O59" s="1"/>
      <c r="P59" s="1"/>
      <c r="Y59" s="1"/>
      <c r="Z59" s="1"/>
      <c r="AA59" s="1"/>
    </row>
    <row r="61" spans="2:31" x14ac:dyDescent="0.3">
      <c r="B61" s="16" t="s">
        <v>26</v>
      </c>
      <c r="C61" s="17" t="str">
        <f>B62</f>
        <v>Opsjon A</v>
      </c>
      <c r="D61" s="17" t="str">
        <f>B63</f>
        <v>Opsjon B</v>
      </c>
      <c r="E61" s="17" t="str">
        <f>B64</f>
        <v>Opsjon C</v>
      </c>
      <c r="F61" s="1"/>
      <c r="G61" s="18" t="str">
        <f>B61</f>
        <v>Kriterier</v>
      </c>
      <c r="H61" s="17" t="str">
        <f>G62</f>
        <v>Opsjon A</v>
      </c>
      <c r="I61" s="17" t="str">
        <f>G63</f>
        <v>Opsjon B</v>
      </c>
      <c r="J61" s="17" t="str">
        <f>G64</f>
        <v>Opsjon C</v>
      </c>
      <c r="K61" s="17" t="s">
        <v>0</v>
      </c>
      <c r="L61" s="19" t="s">
        <v>1</v>
      </c>
      <c r="M61" s="17" t="s">
        <v>2</v>
      </c>
      <c r="N61" s="1"/>
      <c r="O61" s="20" t="s">
        <v>3</v>
      </c>
      <c r="P61" s="21" t="s">
        <v>27</v>
      </c>
    </row>
    <row r="62" spans="2:31" x14ac:dyDescent="0.3">
      <c r="B62" s="22" t="s">
        <v>51</v>
      </c>
      <c r="C62" s="23">
        <v>1</v>
      </c>
      <c r="D62" s="24">
        <v>3</v>
      </c>
      <c r="E62" s="24">
        <v>5</v>
      </c>
      <c r="F62" s="1"/>
      <c r="G62" s="16" t="str">
        <f>B62</f>
        <v>Opsjon A</v>
      </c>
      <c r="H62" s="23">
        <f>C62/C$65</f>
        <v>0.65217391304347827</v>
      </c>
      <c r="I62" s="23">
        <f t="shared" ref="I62:J64" si="16">D62/D$65</f>
        <v>0.6923076923076924</v>
      </c>
      <c r="J62" s="23">
        <f t="shared" si="16"/>
        <v>0.55555555555555558</v>
      </c>
      <c r="K62" s="23">
        <f>H62+I62+J62</f>
        <v>1.9000371609067261</v>
      </c>
      <c r="L62" s="25">
        <f>K62/$O$64</f>
        <v>0.63334572030224201</v>
      </c>
      <c r="M62" s="23">
        <f>L62*100</f>
        <v>63.334572030224201</v>
      </c>
      <c r="O62" s="26">
        <v>1</v>
      </c>
      <c r="P62" s="27"/>
    </row>
    <row r="63" spans="2:31" x14ac:dyDescent="0.3">
      <c r="B63" s="22" t="s">
        <v>52</v>
      </c>
      <c r="C63" s="23">
        <f>1/D62</f>
        <v>0.33333333333333331</v>
      </c>
      <c r="D63" s="23">
        <v>1</v>
      </c>
      <c r="E63" s="24">
        <v>3</v>
      </c>
      <c r="F63" s="1"/>
      <c r="G63" s="16" t="str">
        <f>B63</f>
        <v>Opsjon B</v>
      </c>
      <c r="H63" s="23">
        <f t="shared" ref="H63:H64" si="17">C63/C$65</f>
        <v>0.21739130434782608</v>
      </c>
      <c r="I63" s="23">
        <f t="shared" si="16"/>
        <v>0.23076923076923078</v>
      </c>
      <c r="J63" s="23">
        <f>E63/E$65</f>
        <v>0.33333333333333331</v>
      </c>
      <c r="K63" s="23">
        <f t="shared" ref="K63:K64" si="18">H63+I63+J63</f>
        <v>0.78149386845039026</v>
      </c>
      <c r="L63" s="25">
        <f t="shared" ref="L63:L64" si="19">K63/$O$64</f>
        <v>0.26049795615013011</v>
      </c>
      <c r="M63" s="23">
        <f t="shared" ref="M63:M64" si="20">L63*100</f>
        <v>26.049795615013011</v>
      </c>
      <c r="O63" s="26">
        <f>O62+1</f>
        <v>2</v>
      </c>
      <c r="P63" s="27">
        <v>0</v>
      </c>
    </row>
    <row r="64" spans="2:31" x14ac:dyDescent="0.3">
      <c r="B64" s="22" t="s">
        <v>53</v>
      </c>
      <c r="C64" s="23">
        <f>1/E62</f>
        <v>0.2</v>
      </c>
      <c r="D64" s="23">
        <f>1/E63</f>
        <v>0.33333333333333331</v>
      </c>
      <c r="E64" s="23">
        <v>1</v>
      </c>
      <c r="F64" s="1"/>
      <c r="G64" s="16" t="str">
        <f>B64</f>
        <v>Opsjon C</v>
      </c>
      <c r="H64" s="23">
        <f t="shared" si="17"/>
        <v>0.13043478260869568</v>
      </c>
      <c r="I64" s="23">
        <f t="shared" si="16"/>
        <v>7.6923076923076927E-2</v>
      </c>
      <c r="J64" s="23">
        <f t="shared" si="16"/>
        <v>0.1111111111111111</v>
      </c>
      <c r="K64" s="23">
        <f t="shared" si="18"/>
        <v>0.31846897064288371</v>
      </c>
      <c r="L64" s="25">
        <f t="shared" si="19"/>
        <v>0.1061563235476279</v>
      </c>
      <c r="M64" s="23">
        <f t="shared" si="20"/>
        <v>10.61563235476279</v>
      </c>
      <c r="O64" s="26">
        <f t="shared" ref="O64" si="21">O63+1</f>
        <v>3</v>
      </c>
      <c r="P64" s="27">
        <v>0.57999999999999996</v>
      </c>
    </row>
    <row r="65" spans="2:31" x14ac:dyDescent="0.3">
      <c r="B65" s="16" t="s">
        <v>0</v>
      </c>
      <c r="C65" s="31">
        <f>C62+C63+C64</f>
        <v>1.5333333333333332</v>
      </c>
      <c r="D65" s="31">
        <f t="shared" ref="D65" si="22">D62+D63+D64</f>
        <v>4.333333333333333</v>
      </c>
      <c r="E65" s="31">
        <f t="shared" ref="E65" si="23">E62+E63+E64</f>
        <v>9</v>
      </c>
      <c r="F65" s="1"/>
      <c r="G65" s="1"/>
      <c r="H65" s="1"/>
      <c r="I65" s="1"/>
      <c r="J65" s="1"/>
      <c r="K65" s="23">
        <f>SUM(K62:K64)</f>
        <v>3</v>
      </c>
      <c r="L65" s="23">
        <f>SUM(L62:L64)</f>
        <v>1</v>
      </c>
      <c r="M65" s="23">
        <f>SUM(M62:M64)</f>
        <v>100</v>
      </c>
      <c r="O65" s="32"/>
    </row>
    <row r="66" spans="2:31" x14ac:dyDescent="0.3">
      <c r="B66" s="33"/>
      <c r="C66" s="34"/>
      <c r="D66" s="34"/>
      <c r="E66" s="34"/>
      <c r="F66" s="34"/>
      <c r="G66" s="1"/>
      <c r="H66" s="1"/>
      <c r="I66" s="1"/>
      <c r="J66" s="1"/>
      <c r="K66" s="1"/>
      <c r="L66" s="1"/>
      <c r="M66" s="1"/>
      <c r="N66" s="1"/>
      <c r="O66" s="1"/>
      <c r="P66" s="1"/>
      <c r="Y66" s="1"/>
      <c r="Z66" s="1"/>
      <c r="AA66" s="35"/>
      <c r="AB66" s="35"/>
      <c r="AC66" s="35"/>
      <c r="AE66" s="32"/>
    </row>
    <row r="67" spans="2:31" x14ac:dyDescent="0.3">
      <c r="B67" s="14" t="s">
        <v>56</v>
      </c>
      <c r="C67" s="1"/>
      <c r="D67" s="1"/>
      <c r="E67" s="56" t="str">
        <f>B40</f>
        <v>Local identity</v>
      </c>
      <c r="F67" s="1"/>
      <c r="G67" s="14" t="s">
        <v>25</v>
      </c>
      <c r="H67" s="1"/>
      <c r="I67" s="1"/>
      <c r="J67" s="1"/>
      <c r="K67" s="1"/>
      <c r="L67" s="1"/>
      <c r="M67" s="1"/>
      <c r="N67" s="1"/>
      <c r="O67" s="1"/>
      <c r="P67" s="1"/>
      <c r="Y67" s="1"/>
      <c r="Z67" s="1"/>
      <c r="AA67" s="1"/>
    </row>
    <row r="69" spans="2:31" x14ac:dyDescent="0.3">
      <c r="B69" s="16" t="s">
        <v>26</v>
      </c>
      <c r="C69" s="17" t="str">
        <f>B70</f>
        <v>Opsjon A</v>
      </c>
      <c r="D69" s="17" t="str">
        <f>B71</f>
        <v>Opsjon B</v>
      </c>
      <c r="E69" s="17" t="str">
        <f>B72</f>
        <v>Opsjon C</v>
      </c>
      <c r="F69" s="1"/>
      <c r="G69" s="18" t="str">
        <f>B69</f>
        <v>Kriterier</v>
      </c>
      <c r="H69" s="17" t="str">
        <f>G70</f>
        <v>Opsjon A</v>
      </c>
      <c r="I69" s="17" t="str">
        <f>G71</f>
        <v>Opsjon B</v>
      </c>
      <c r="J69" s="17" t="str">
        <f>G72</f>
        <v>Opsjon C</v>
      </c>
      <c r="K69" s="17" t="s">
        <v>0</v>
      </c>
      <c r="L69" s="19" t="s">
        <v>1</v>
      </c>
      <c r="M69" s="17" t="s">
        <v>2</v>
      </c>
      <c r="N69" s="1"/>
      <c r="O69" s="20" t="s">
        <v>3</v>
      </c>
      <c r="P69" s="21" t="s">
        <v>27</v>
      </c>
    </row>
    <row r="70" spans="2:31" x14ac:dyDescent="0.3">
      <c r="B70" s="22" t="s">
        <v>51</v>
      </c>
      <c r="C70" s="23">
        <v>1</v>
      </c>
      <c r="D70" s="28">
        <v>0.33333333333333331</v>
      </c>
      <c r="E70" s="24">
        <v>3</v>
      </c>
      <c r="F70" s="1"/>
      <c r="G70" s="16" t="str">
        <f>B70</f>
        <v>Opsjon A</v>
      </c>
      <c r="H70" s="23">
        <f>C70/C$73</f>
        <v>0.23076923076923078</v>
      </c>
      <c r="I70" s="23">
        <f t="shared" ref="I70:J72" si="24">D70/D$73</f>
        <v>0.21739130434782608</v>
      </c>
      <c r="J70" s="23">
        <f t="shared" si="24"/>
        <v>0.33333333333333331</v>
      </c>
      <c r="K70" s="23">
        <f>H70+I70+J70</f>
        <v>0.78149386845039026</v>
      </c>
      <c r="L70" s="25">
        <f>K70/$O$72</f>
        <v>0.26049795615013011</v>
      </c>
      <c r="M70" s="23">
        <f>L70*100</f>
        <v>26.049795615013011</v>
      </c>
      <c r="O70" s="26">
        <v>1</v>
      </c>
      <c r="P70" s="27"/>
    </row>
    <row r="71" spans="2:31" x14ac:dyDescent="0.3">
      <c r="B71" s="22" t="s">
        <v>52</v>
      </c>
      <c r="C71" s="23">
        <f>1/D70</f>
        <v>3</v>
      </c>
      <c r="D71" s="23">
        <v>1</v>
      </c>
      <c r="E71" s="24">
        <v>5</v>
      </c>
      <c r="F71" s="1"/>
      <c r="G71" s="16" t="str">
        <f>B71</f>
        <v>Opsjon B</v>
      </c>
      <c r="H71" s="23">
        <f t="shared" ref="H71:H72" si="25">C71/C$73</f>
        <v>0.6923076923076924</v>
      </c>
      <c r="I71" s="23">
        <f t="shared" si="24"/>
        <v>0.65217391304347827</v>
      </c>
      <c r="J71" s="23">
        <f t="shared" si="24"/>
        <v>0.55555555555555558</v>
      </c>
      <c r="K71" s="23">
        <f t="shared" ref="K71:K72" si="26">H71+I71+J71</f>
        <v>1.9000371609067261</v>
      </c>
      <c r="L71" s="25">
        <f t="shared" ref="L71:L72" si="27">K71/$O$72</f>
        <v>0.63334572030224201</v>
      </c>
      <c r="M71" s="23">
        <f t="shared" ref="M71:M72" si="28">L71*100</f>
        <v>63.334572030224201</v>
      </c>
      <c r="O71" s="26">
        <f>O70+1</f>
        <v>2</v>
      </c>
      <c r="P71" s="27">
        <v>0</v>
      </c>
    </row>
    <row r="72" spans="2:31" x14ac:dyDescent="0.3">
      <c r="B72" s="22" t="s">
        <v>53</v>
      </c>
      <c r="C72" s="23">
        <f>1/E70</f>
        <v>0.33333333333333331</v>
      </c>
      <c r="D72" s="23">
        <f>1/E71</f>
        <v>0.2</v>
      </c>
      <c r="E72" s="23">
        <v>1</v>
      </c>
      <c r="F72" s="1"/>
      <c r="G72" s="16" t="str">
        <f>B72</f>
        <v>Opsjon C</v>
      </c>
      <c r="H72" s="23">
        <f t="shared" si="25"/>
        <v>7.6923076923076927E-2</v>
      </c>
      <c r="I72" s="23">
        <f t="shared" si="24"/>
        <v>0.13043478260869568</v>
      </c>
      <c r="J72" s="23">
        <f>E72/E$73</f>
        <v>0.1111111111111111</v>
      </c>
      <c r="K72" s="23">
        <f t="shared" si="26"/>
        <v>0.31846897064288371</v>
      </c>
      <c r="L72" s="25">
        <f t="shared" si="27"/>
        <v>0.1061563235476279</v>
      </c>
      <c r="M72" s="23">
        <f t="shared" si="28"/>
        <v>10.61563235476279</v>
      </c>
      <c r="O72" s="26">
        <f t="shared" ref="O72" si="29">O71+1</f>
        <v>3</v>
      </c>
      <c r="P72" s="27">
        <v>0.57999999999999996</v>
      </c>
    </row>
    <row r="73" spans="2:31" x14ac:dyDescent="0.3">
      <c r="B73" s="16" t="s">
        <v>0</v>
      </c>
      <c r="C73" s="31">
        <f>C70+C71+C72</f>
        <v>4.333333333333333</v>
      </c>
      <c r="D73" s="31">
        <f t="shared" ref="D73" si="30">D70+D71+D72</f>
        <v>1.5333333333333332</v>
      </c>
      <c r="E73" s="31">
        <f t="shared" ref="E73" si="31">E70+E71+E72</f>
        <v>9</v>
      </c>
      <c r="F73" s="1"/>
      <c r="G73" s="1"/>
      <c r="H73" s="1"/>
      <c r="I73" s="1"/>
      <c r="J73" s="1"/>
      <c r="K73" s="23">
        <f>SUM(K70:K72)</f>
        <v>3</v>
      </c>
      <c r="L73" s="23">
        <f>SUM(L70:L72)</f>
        <v>1</v>
      </c>
      <c r="M73" s="23">
        <f>SUM(M70:M72)</f>
        <v>100</v>
      </c>
      <c r="O73" s="32"/>
    </row>
    <row r="74" spans="2:31" x14ac:dyDescent="0.3">
      <c r="B74" s="33"/>
      <c r="C74" s="34"/>
      <c r="D74" s="34"/>
      <c r="E74" s="34"/>
      <c r="F74" s="34"/>
      <c r="G74" s="1"/>
      <c r="H74" s="1"/>
      <c r="I74" s="1"/>
      <c r="J74" s="1"/>
      <c r="K74" s="1"/>
      <c r="L74" s="1"/>
      <c r="M74" s="1"/>
      <c r="N74" s="1"/>
      <c r="O74" s="1"/>
      <c r="P74" s="1"/>
      <c r="Y74" s="1"/>
      <c r="Z74" s="1"/>
      <c r="AA74" s="35"/>
      <c r="AB74" s="35"/>
      <c r="AC74" s="35"/>
      <c r="AE74" s="32"/>
    </row>
    <row r="75" spans="2:31" x14ac:dyDescent="0.3">
      <c r="B75" s="14" t="s">
        <v>57</v>
      </c>
      <c r="C75" s="1"/>
      <c r="D75" s="1"/>
      <c r="E75" s="56" t="str">
        <f>B41</f>
        <v>Sense of place</v>
      </c>
      <c r="F75" s="1"/>
      <c r="G75" s="14" t="s">
        <v>25</v>
      </c>
      <c r="H75" s="1"/>
      <c r="I75" s="1"/>
      <c r="J75" s="1"/>
      <c r="K75" s="1"/>
      <c r="L75" s="1"/>
      <c r="M75" s="1"/>
      <c r="N75" s="1"/>
      <c r="O75" s="1"/>
      <c r="P75" s="1"/>
      <c r="Y75" s="1"/>
      <c r="Z75" s="1"/>
      <c r="AA75" s="1"/>
    </row>
    <row r="77" spans="2:31" x14ac:dyDescent="0.3">
      <c r="B77" s="16" t="s">
        <v>26</v>
      </c>
      <c r="C77" s="17" t="str">
        <f>B78</f>
        <v>Opsjon A</v>
      </c>
      <c r="D77" s="17" t="str">
        <f>B79</f>
        <v>Opsjon B</v>
      </c>
      <c r="E77" s="17" t="str">
        <f>B80</f>
        <v>Opsjon C</v>
      </c>
      <c r="F77" s="1"/>
      <c r="G77" s="18" t="str">
        <f>B77</f>
        <v>Kriterier</v>
      </c>
      <c r="H77" s="17" t="str">
        <f>G78</f>
        <v>Opsjon A</v>
      </c>
      <c r="I77" s="17" t="str">
        <f>G79</f>
        <v>Opsjon B</v>
      </c>
      <c r="J77" s="17" t="str">
        <f>G80</f>
        <v>Opsjon C</v>
      </c>
      <c r="K77" s="17" t="s">
        <v>0</v>
      </c>
      <c r="L77" s="19" t="s">
        <v>1</v>
      </c>
      <c r="M77" s="17" t="s">
        <v>2</v>
      </c>
      <c r="N77" s="1"/>
      <c r="O77" s="20" t="s">
        <v>3</v>
      </c>
      <c r="P77" s="21" t="s">
        <v>27</v>
      </c>
    </row>
    <row r="78" spans="2:31" x14ac:dyDescent="0.3">
      <c r="B78" s="22" t="s">
        <v>51</v>
      </c>
      <c r="C78" s="23">
        <v>1</v>
      </c>
      <c r="D78" s="24">
        <f>1/3</f>
        <v>0.33333333333333331</v>
      </c>
      <c r="E78" s="24">
        <v>3</v>
      </c>
      <c r="F78" s="1"/>
      <c r="G78" s="16" t="str">
        <f>B78</f>
        <v>Opsjon A</v>
      </c>
      <c r="H78" s="23">
        <f>C78/C$81</f>
        <v>0.23076923076923078</v>
      </c>
      <c r="I78" s="23">
        <f t="shared" ref="I78:J80" si="32">D78/D$81</f>
        <v>0.21739130434782608</v>
      </c>
      <c r="J78" s="23">
        <f t="shared" si="32"/>
        <v>0.33333333333333331</v>
      </c>
      <c r="K78" s="23">
        <f>H78+I78+J78</f>
        <v>0.78149386845039026</v>
      </c>
      <c r="L78" s="25">
        <f>K78/$O$80</f>
        <v>0.26049795615013011</v>
      </c>
      <c r="M78" s="23">
        <f>L78*100</f>
        <v>26.049795615013011</v>
      </c>
      <c r="O78" s="26">
        <v>1</v>
      </c>
      <c r="P78" s="27"/>
    </row>
    <row r="79" spans="2:31" x14ac:dyDescent="0.3">
      <c r="B79" s="22" t="s">
        <v>52</v>
      </c>
      <c r="C79" s="23">
        <f>1/D78</f>
        <v>3</v>
      </c>
      <c r="D79" s="23">
        <v>1</v>
      </c>
      <c r="E79" s="24">
        <v>5</v>
      </c>
      <c r="F79" s="1"/>
      <c r="G79" s="16" t="str">
        <f>B79</f>
        <v>Opsjon B</v>
      </c>
      <c r="H79" s="23">
        <f t="shared" ref="H79:H80" si="33">C79/C$81</f>
        <v>0.6923076923076924</v>
      </c>
      <c r="I79" s="23">
        <f t="shared" si="32"/>
        <v>0.65217391304347827</v>
      </c>
      <c r="J79" s="23">
        <f t="shared" si="32"/>
        <v>0.55555555555555558</v>
      </c>
      <c r="K79" s="23">
        <f t="shared" ref="K79:K80" si="34">H79+I79+J79</f>
        <v>1.9000371609067261</v>
      </c>
      <c r="L79" s="25">
        <f t="shared" ref="L79:L80" si="35">K79/$O$80</f>
        <v>0.63334572030224201</v>
      </c>
      <c r="M79" s="23">
        <f t="shared" ref="M79:M80" si="36">L79*100</f>
        <v>63.334572030224201</v>
      </c>
      <c r="O79" s="26">
        <f>O78+1</f>
        <v>2</v>
      </c>
      <c r="P79" s="27">
        <v>0</v>
      </c>
    </row>
    <row r="80" spans="2:31" x14ac:dyDescent="0.3">
      <c r="B80" s="22" t="s">
        <v>53</v>
      </c>
      <c r="C80" s="23">
        <f>1/E78</f>
        <v>0.33333333333333331</v>
      </c>
      <c r="D80" s="23">
        <f>1/E79</f>
        <v>0.2</v>
      </c>
      <c r="E80" s="23">
        <v>1</v>
      </c>
      <c r="F80" s="1"/>
      <c r="G80" s="16" t="str">
        <f>B80</f>
        <v>Opsjon C</v>
      </c>
      <c r="H80" s="23">
        <f t="shared" si="33"/>
        <v>7.6923076923076927E-2</v>
      </c>
      <c r="I80" s="23">
        <f t="shared" si="32"/>
        <v>0.13043478260869568</v>
      </c>
      <c r="J80" s="23">
        <f t="shared" si="32"/>
        <v>0.1111111111111111</v>
      </c>
      <c r="K80" s="23">
        <f t="shared" si="34"/>
        <v>0.31846897064288371</v>
      </c>
      <c r="L80" s="25">
        <f t="shared" si="35"/>
        <v>0.1061563235476279</v>
      </c>
      <c r="M80" s="23">
        <f t="shared" si="36"/>
        <v>10.61563235476279</v>
      </c>
      <c r="O80" s="26">
        <f t="shared" ref="O80" si="37">O79+1</f>
        <v>3</v>
      </c>
      <c r="P80" s="27">
        <v>0.57999999999999996</v>
      </c>
    </row>
    <row r="81" spans="2:31" x14ac:dyDescent="0.3">
      <c r="B81" s="16" t="s">
        <v>0</v>
      </c>
      <c r="C81" s="31">
        <f>C78+C79+C80</f>
        <v>4.333333333333333</v>
      </c>
      <c r="D81" s="31">
        <f t="shared" ref="D81" si="38">D78+D79+D80</f>
        <v>1.5333333333333332</v>
      </c>
      <c r="E81" s="31">
        <f t="shared" ref="E81" si="39">E78+E79+E80</f>
        <v>9</v>
      </c>
      <c r="F81" s="1"/>
      <c r="G81" s="1"/>
      <c r="H81" s="1"/>
      <c r="I81" s="1"/>
      <c r="J81" s="1"/>
      <c r="K81" s="23">
        <f>SUM(K78:K80)</f>
        <v>3</v>
      </c>
      <c r="L81" s="23">
        <f>SUM(L78:L80)</f>
        <v>1</v>
      </c>
      <c r="M81" s="23">
        <f>SUM(M78:M80)</f>
        <v>100</v>
      </c>
      <c r="O81" s="32"/>
    </row>
    <row r="82" spans="2:31" x14ac:dyDescent="0.3">
      <c r="B82" s="33"/>
      <c r="C82" s="34"/>
      <c r="D82" s="34"/>
      <c r="E82" s="34"/>
      <c r="F82" s="34"/>
      <c r="G82" s="1"/>
      <c r="H82" s="1"/>
      <c r="I82" s="1"/>
      <c r="J82" s="1"/>
      <c r="K82" s="1"/>
      <c r="L82" s="1"/>
      <c r="M82" s="1"/>
      <c r="N82" s="1"/>
      <c r="O82" s="1"/>
      <c r="P82" s="1"/>
      <c r="Y82" s="1"/>
      <c r="Z82" s="1"/>
      <c r="AA82" s="35"/>
      <c r="AB82" s="35"/>
      <c r="AC82" s="35"/>
      <c r="AE82" s="32"/>
    </row>
    <row r="83" spans="2:31" x14ac:dyDescent="0.3">
      <c r="B83" s="14" t="s">
        <v>58</v>
      </c>
      <c r="C83" s="1"/>
      <c r="D83" s="1"/>
      <c r="E83" s="56" t="str">
        <f>B42</f>
        <v>Social cohesion</v>
      </c>
      <c r="F83" s="1"/>
      <c r="G83" s="14" t="s">
        <v>25</v>
      </c>
      <c r="H83" s="1"/>
      <c r="I83" s="1"/>
      <c r="J83" s="1"/>
      <c r="K83" s="1"/>
      <c r="L83" s="1"/>
      <c r="M83" s="1"/>
      <c r="N83" s="1"/>
      <c r="O83" s="1"/>
      <c r="P83" s="1"/>
      <c r="Y83" s="1"/>
      <c r="Z83" s="1"/>
      <c r="AA83" s="1"/>
    </row>
    <row r="85" spans="2:31" x14ac:dyDescent="0.3">
      <c r="B85" s="16" t="s">
        <v>26</v>
      </c>
      <c r="C85" s="17" t="str">
        <f>B86</f>
        <v>Opsjon A</v>
      </c>
      <c r="D85" s="17" t="str">
        <f>B87</f>
        <v>Opsjon B</v>
      </c>
      <c r="E85" s="17" t="str">
        <f>B88</f>
        <v>Opsjon C</v>
      </c>
      <c r="F85" s="1"/>
      <c r="G85" s="18" t="str">
        <f>B85</f>
        <v>Kriterier</v>
      </c>
      <c r="H85" s="17" t="str">
        <f>G86</f>
        <v>Opsjon A</v>
      </c>
      <c r="I85" s="17" t="str">
        <f>G87</f>
        <v>Opsjon B</v>
      </c>
      <c r="J85" s="17" t="str">
        <f>G88</f>
        <v>Opsjon C</v>
      </c>
      <c r="K85" s="17" t="s">
        <v>0</v>
      </c>
      <c r="L85" s="19" t="s">
        <v>1</v>
      </c>
      <c r="M85" s="17" t="s">
        <v>2</v>
      </c>
      <c r="N85" s="1"/>
      <c r="O85" s="20" t="s">
        <v>3</v>
      </c>
      <c r="P85" s="21" t="s">
        <v>27</v>
      </c>
    </row>
    <row r="86" spans="2:31" x14ac:dyDescent="0.3">
      <c r="B86" s="22" t="s">
        <v>51</v>
      </c>
      <c r="C86" s="23">
        <v>1</v>
      </c>
      <c r="D86" s="24">
        <f>1/3</f>
        <v>0.33333333333333331</v>
      </c>
      <c r="E86" s="24">
        <v>1</v>
      </c>
      <c r="F86" s="1"/>
      <c r="G86" s="16" t="str">
        <f>B86</f>
        <v>Opsjon A</v>
      </c>
      <c r="H86" s="58">
        <f>C86/C$89</f>
        <v>0.2</v>
      </c>
      <c r="I86" s="58">
        <f t="shared" ref="I86:J88" si="40">D86/D$89</f>
        <v>0.2</v>
      </c>
      <c r="J86" s="58">
        <f t="shared" si="40"/>
        <v>0.2</v>
      </c>
      <c r="K86" s="23">
        <f>H86+I86+J86</f>
        <v>0.60000000000000009</v>
      </c>
      <c r="L86" s="25">
        <f>K86/$O$88</f>
        <v>0.20000000000000004</v>
      </c>
      <c r="M86" s="23">
        <f>L86*100</f>
        <v>20.000000000000004</v>
      </c>
      <c r="O86" s="26">
        <v>1</v>
      </c>
      <c r="P86" s="27"/>
    </row>
    <row r="87" spans="2:31" x14ac:dyDescent="0.3">
      <c r="B87" s="22" t="s">
        <v>52</v>
      </c>
      <c r="C87" s="23">
        <f>1/D86</f>
        <v>3</v>
      </c>
      <c r="D87" s="23">
        <v>1</v>
      </c>
      <c r="E87" s="24">
        <v>3</v>
      </c>
      <c r="F87" s="1"/>
      <c r="G87" s="16" t="str">
        <f>B87</f>
        <v>Opsjon B</v>
      </c>
      <c r="H87" s="58">
        <f t="shared" ref="H87:H88" si="41">C87/C$89</f>
        <v>0.6</v>
      </c>
      <c r="I87" s="58">
        <f t="shared" si="40"/>
        <v>0.60000000000000009</v>
      </c>
      <c r="J87" s="58">
        <f t="shared" si="40"/>
        <v>0.6</v>
      </c>
      <c r="K87" s="23">
        <f t="shared" ref="K87:K88" si="42">H87+I87+J87</f>
        <v>1.8000000000000003</v>
      </c>
      <c r="L87" s="25">
        <f t="shared" ref="L87:L88" si="43">K87/$O$88</f>
        <v>0.60000000000000009</v>
      </c>
      <c r="M87" s="23">
        <f t="shared" ref="M87:M88" si="44">L87*100</f>
        <v>60.000000000000007</v>
      </c>
      <c r="O87" s="26">
        <f>O86+1</f>
        <v>2</v>
      </c>
      <c r="P87" s="27">
        <v>0</v>
      </c>
    </row>
    <row r="88" spans="2:31" x14ac:dyDescent="0.3">
      <c r="B88" s="22" t="s">
        <v>53</v>
      </c>
      <c r="C88" s="23">
        <f>1/E86</f>
        <v>1</v>
      </c>
      <c r="D88" s="23">
        <f>1/E87</f>
        <v>0.33333333333333331</v>
      </c>
      <c r="E88" s="23">
        <v>1</v>
      </c>
      <c r="F88" s="1"/>
      <c r="G88" s="16" t="str">
        <f>B88</f>
        <v>Opsjon C</v>
      </c>
      <c r="H88" s="58">
        <f t="shared" si="41"/>
        <v>0.2</v>
      </c>
      <c r="I88" s="58">
        <f t="shared" si="40"/>
        <v>0.2</v>
      </c>
      <c r="J88" s="58">
        <f t="shared" si="40"/>
        <v>0.2</v>
      </c>
      <c r="K88" s="23">
        <f t="shared" si="42"/>
        <v>0.60000000000000009</v>
      </c>
      <c r="L88" s="25">
        <f t="shared" si="43"/>
        <v>0.20000000000000004</v>
      </c>
      <c r="M88" s="23">
        <f t="shared" si="44"/>
        <v>20.000000000000004</v>
      </c>
      <c r="O88" s="26">
        <f t="shared" ref="O88" si="45">O87+1</f>
        <v>3</v>
      </c>
      <c r="P88" s="27">
        <v>0.57999999999999996</v>
      </c>
    </row>
    <row r="89" spans="2:31" x14ac:dyDescent="0.3">
      <c r="B89" s="16" t="s">
        <v>0</v>
      </c>
      <c r="C89" s="31">
        <f>C86+C87+C88</f>
        <v>5</v>
      </c>
      <c r="D89" s="31">
        <f t="shared" ref="D89" si="46">D86+D87+D88</f>
        <v>1.6666666666666665</v>
      </c>
      <c r="E89" s="31">
        <f t="shared" ref="E89" si="47">E86+E87+E88</f>
        <v>5</v>
      </c>
      <c r="F89" s="1"/>
      <c r="G89" s="1"/>
      <c r="H89" s="1"/>
      <c r="I89" s="1"/>
      <c r="J89" s="1"/>
      <c r="K89" s="23">
        <f>SUM(K86:K88)</f>
        <v>3.0000000000000004</v>
      </c>
      <c r="L89" s="23">
        <f>SUM(L86:L88)</f>
        <v>1.0000000000000002</v>
      </c>
      <c r="M89" s="23">
        <f>SUM(M86:M88)</f>
        <v>100.00000000000001</v>
      </c>
      <c r="O89" s="32"/>
    </row>
    <row r="90" spans="2:31" x14ac:dyDescent="0.3">
      <c r="B90" s="33"/>
      <c r="C90" s="34"/>
      <c r="D90" s="34"/>
      <c r="E90" s="34"/>
      <c r="F90" s="34"/>
      <c r="G90" s="1"/>
      <c r="H90" s="1"/>
      <c r="I90" s="1"/>
      <c r="J90" s="1"/>
      <c r="K90" s="1"/>
      <c r="L90" s="1"/>
      <c r="M90" s="1"/>
      <c r="N90" s="1"/>
      <c r="O90" s="1"/>
      <c r="P90" s="1"/>
      <c r="Y90" s="1"/>
      <c r="Z90" s="1"/>
      <c r="AA90" s="35"/>
      <c r="AB90" s="35"/>
      <c r="AC90" s="35"/>
      <c r="AE90" s="32"/>
    </row>
    <row r="91" spans="2:31" x14ac:dyDescent="0.3">
      <c r="B91" s="14" t="s">
        <v>59</v>
      </c>
      <c r="C91" s="1"/>
      <c r="D91" s="1"/>
      <c r="E91" s="56" t="str">
        <f>B43</f>
        <v xml:space="preserve">Participation </v>
      </c>
      <c r="F91" s="1"/>
      <c r="G91" s="14" t="s">
        <v>25</v>
      </c>
      <c r="H91" s="1"/>
      <c r="I91" s="1"/>
      <c r="J91" s="1"/>
      <c r="K91" s="1"/>
      <c r="L91" s="1"/>
      <c r="M91" s="1"/>
      <c r="N91" s="1"/>
      <c r="O91" s="1"/>
      <c r="P91" s="1"/>
      <c r="Y91" s="1"/>
      <c r="Z91" s="1"/>
      <c r="AA91" s="1"/>
    </row>
    <row r="93" spans="2:31" x14ac:dyDescent="0.3">
      <c r="B93" s="16" t="s">
        <v>26</v>
      </c>
      <c r="C93" s="17" t="str">
        <f>B94</f>
        <v>Opsjon A</v>
      </c>
      <c r="D93" s="17" t="str">
        <f>B95</f>
        <v>Opsjon B</v>
      </c>
      <c r="E93" s="17" t="str">
        <f>B96</f>
        <v>Opsjon C</v>
      </c>
      <c r="F93" s="1"/>
      <c r="G93" s="18" t="str">
        <f>B93</f>
        <v>Kriterier</v>
      </c>
      <c r="H93" s="17" t="str">
        <f>G94</f>
        <v>Opsjon A</v>
      </c>
      <c r="I93" s="17" t="str">
        <f>G95</f>
        <v>Opsjon B</v>
      </c>
      <c r="J93" s="17" t="str">
        <f>G96</f>
        <v>Opsjon C</v>
      </c>
      <c r="K93" s="17" t="s">
        <v>0</v>
      </c>
      <c r="L93" s="19" t="s">
        <v>1</v>
      </c>
      <c r="M93" s="17" t="s">
        <v>2</v>
      </c>
      <c r="N93" s="1"/>
      <c r="O93" s="20" t="s">
        <v>3</v>
      </c>
      <c r="P93" s="21" t="s">
        <v>27</v>
      </c>
    </row>
    <row r="94" spans="2:31" x14ac:dyDescent="0.3">
      <c r="B94" s="22" t="s">
        <v>51</v>
      </c>
      <c r="C94" s="23">
        <v>1</v>
      </c>
      <c r="D94" s="24">
        <f>1/3</f>
        <v>0.33333333333333331</v>
      </c>
      <c r="E94" s="24">
        <v>1</v>
      </c>
      <c r="F94" s="1"/>
      <c r="G94" s="16" t="str">
        <f>B94</f>
        <v>Opsjon A</v>
      </c>
      <c r="H94" s="57">
        <f>C94/C$97</f>
        <v>0.2</v>
      </c>
      <c r="I94" s="57">
        <f t="shared" ref="I94:J96" si="48">D94/D$97</f>
        <v>0.2</v>
      </c>
      <c r="J94" s="57">
        <f t="shared" si="48"/>
        <v>0.2</v>
      </c>
      <c r="K94" s="23">
        <f>H94+I94+J94</f>
        <v>0.60000000000000009</v>
      </c>
      <c r="L94" s="25">
        <f>K94/$O$96</f>
        <v>0.20000000000000004</v>
      </c>
      <c r="M94" s="23">
        <f>L94*100</f>
        <v>20.000000000000004</v>
      </c>
      <c r="O94" s="26">
        <v>1</v>
      </c>
      <c r="P94" s="27"/>
    </row>
    <row r="95" spans="2:31" x14ac:dyDescent="0.3">
      <c r="B95" s="22" t="s">
        <v>52</v>
      </c>
      <c r="C95" s="23">
        <f>1/D94</f>
        <v>3</v>
      </c>
      <c r="D95" s="23">
        <v>1</v>
      </c>
      <c r="E95" s="24">
        <v>3</v>
      </c>
      <c r="F95" s="1"/>
      <c r="G95" s="16" t="str">
        <f>B95</f>
        <v>Opsjon B</v>
      </c>
      <c r="H95" s="57">
        <f t="shared" ref="H95:H96" si="49">C95/C$97</f>
        <v>0.6</v>
      </c>
      <c r="I95" s="57">
        <f t="shared" si="48"/>
        <v>0.60000000000000009</v>
      </c>
      <c r="J95" s="57">
        <f t="shared" si="48"/>
        <v>0.6</v>
      </c>
      <c r="K95" s="23">
        <f t="shared" ref="K95:K96" si="50">H95+I95+J95</f>
        <v>1.8000000000000003</v>
      </c>
      <c r="L95" s="25">
        <f t="shared" ref="L95:L96" si="51">K95/$O$96</f>
        <v>0.60000000000000009</v>
      </c>
      <c r="M95" s="23">
        <f t="shared" ref="M95:M96" si="52">L95*100</f>
        <v>60.000000000000007</v>
      </c>
      <c r="O95" s="26">
        <f>O94+1</f>
        <v>2</v>
      </c>
      <c r="P95" s="27">
        <v>0</v>
      </c>
    </row>
    <row r="96" spans="2:31" x14ac:dyDescent="0.3">
      <c r="B96" s="22" t="s">
        <v>53</v>
      </c>
      <c r="C96" s="23">
        <f>1/E94</f>
        <v>1</v>
      </c>
      <c r="D96" s="23">
        <f>1/E95</f>
        <v>0.33333333333333331</v>
      </c>
      <c r="E96" s="23">
        <v>1</v>
      </c>
      <c r="F96" s="1"/>
      <c r="G96" s="16" t="str">
        <f>B96</f>
        <v>Opsjon C</v>
      </c>
      <c r="H96" s="57">
        <f t="shared" si="49"/>
        <v>0.2</v>
      </c>
      <c r="I96" s="57">
        <f t="shared" si="48"/>
        <v>0.2</v>
      </c>
      <c r="J96" s="57">
        <f t="shared" si="48"/>
        <v>0.2</v>
      </c>
      <c r="K96" s="23">
        <f t="shared" si="50"/>
        <v>0.60000000000000009</v>
      </c>
      <c r="L96" s="25">
        <f t="shared" si="51"/>
        <v>0.20000000000000004</v>
      </c>
      <c r="M96" s="23">
        <f t="shared" si="52"/>
        <v>20.000000000000004</v>
      </c>
      <c r="O96" s="26">
        <f t="shared" ref="O96" si="53">O95+1</f>
        <v>3</v>
      </c>
      <c r="P96" s="27">
        <v>0.57999999999999996</v>
      </c>
    </row>
    <row r="97" spans="2:31" x14ac:dyDescent="0.3">
      <c r="B97" s="16" t="s">
        <v>0</v>
      </c>
      <c r="C97" s="31">
        <f>C94+C95+C96</f>
        <v>5</v>
      </c>
      <c r="D97" s="31">
        <f t="shared" ref="D97" si="54">D94+D95+D96</f>
        <v>1.6666666666666665</v>
      </c>
      <c r="E97" s="31">
        <f t="shared" ref="E97" si="55">E94+E95+E96</f>
        <v>5</v>
      </c>
      <c r="F97" s="1"/>
      <c r="G97" s="1"/>
      <c r="H97" s="1"/>
      <c r="I97" s="1"/>
      <c r="J97" s="1"/>
      <c r="K97" s="23">
        <f>SUM(K94:K96)</f>
        <v>3.0000000000000004</v>
      </c>
      <c r="L97" s="23">
        <f>SUM(L94:L96)</f>
        <v>1.0000000000000002</v>
      </c>
      <c r="M97" s="23">
        <f>SUM(M94:M96)</f>
        <v>100.00000000000001</v>
      </c>
      <c r="O97" s="32"/>
    </row>
    <row r="98" spans="2:31" x14ac:dyDescent="0.3">
      <c r="B98" s="33"/>
      <c r="C98" s="34"/>
      <c r="D98" s="34"/>
      <c r="E98" s="34"/>
      <c r="F98" s="34"/>
      <c r="G98" s="1"/>
      <c r="H98" s="1"/>
      <c r="I98" s="1"/>
      <c r="J98" s="1"/>
      <c r="K98" s="1"/>
      <c r="L98" s="1"/>
      <c r="M98" s="1"/>
      <c r="N98" s="1"/>
      <c r="O98" s="1"/>
      <c r="P98" s="1"/>
      <c r="Y98" s="1"/>
      <c r="Z98" s="1"/>
      <c r="AA98" s="35"/>
      <c r="AB98" s="35"/>
      <c r="AC98" s="35"/>
      <c r="AE98" s="32"/>
    </row>
    <row r="99" spans="2:31" x14ac:dyDescent="0.3">
      <c r="B99" s="14" t="s">
        <v>60</v>
      </c>
      <c r="C99" s="1"/>
      <c r="D99" s="1"/>
      <c r="E99" s="56" t="str">
        <f>B44</f>
        <v>Place attractiveness</v>
      </c>
      <c r="F99" s="1"/>
      <c r="G99" s="14" t="s">
        <v>25</v>
      </c>
      <c r="H99" s="1"/>
      <c r="I99" s="1"/>
      <c r="J99" s="1"/>
      <c r="K99" s="1"/>
      <c r="L99" s="1"/>
      <c r="M99" s="1"/>
      <c r="N99" s="1"/>
      <c r="O99" s="1"/>
      <c r="P99" s="1"/>
      <c r="Y99" s="1"/>
      <c r="Z99" s="1"/>
      <c r="AA99" s="1"/>
    </row>
    <row r="101" spans="2:31" x14ac:dyDescent="0.3">
      <c r="B101" s="16" t="s">
        <v>26</v>
      </c>
      <c r="C101" s="17" t="str">
        <f>B102</f>
        <v>Opsjon A</v>
      </c>
      <c r="D101" s="17" t="str">
        <f>B103</f>
        <v>Opsjon B</v>
      </c>
      <c r="E101" s="17" t="str">
        <f>B104</f>
        <v>Opsjon C</v>
      </c>
      <c r="F101" s="1"/>
      <c r="G101" s="18" t="str">
        <f>B101</f>
        <v>Kriterier</v>
      </c>
      <c r="H101" s="17" t="str">
        <f>G102</f>
        <v>Opsjon A</v>
      </c>
      <c r="I101" s="17" t="str">
        <f>G103</f>
        <v>Opsjon B</v>
      </c>
      <c r="J101" s="17" t="str">
        <f>G104</f>
        <v>Opsjon C</v>
      </c>
      <c r="K101" s="17" t="s">
        <v>0</v>
      </c>
      <c r="L101" s="19" t="s">
        <v>1</v>
      </c>
      <c r="M101" s="17" t="s">
        <v>2</v>
      </c>
      <c r="N101" s="1"/>
      <c r="O101" s="20" t="s">
        <v>3</v>
      </c>
      <c r="P101" s="21" t="s">
        <v>27</v>
      </c>
    </row>
    <row r="102" spans="2:31" x14ac:dyDescent="0.3">
      <c r="B102" s="22" t="s">
        <v>51</v>
      </c>
      <c r="C102" s="23">
        <v>1</v>
      </c>
      <c r="D102" s="24">
        <f>1/3</f>
        <v>0.33333333333333331</v>
      </c>
      <c r="E102" s="24">
        <v>3</v>
      </c>
      <c r="F102" s="1"/>
      <c r="G102" s="16" t="str">
        <f>B102</f>
        <v>Opsjon A</v>
      </c>
      <c r="H102" s="23">
        <f>C102/C$105</f>
        <v>0.23076923076923078</v>
      </c>
      <c r="I102" s="23">
        <f t="shared" ref="I102:J104" si="56">D102/D$105</f>
        <v>0.21739130434782608</v>
      </c>
      <c r="J102" s="23">
        <f t="shared" si="56"/>
        <v>0.33333333333333331</v>
      </c>
      <c r="K102" s="23">
        <f>H102+I102+J102</f>
        <v>0.78149386845039026</v>
      </c>
      <c r="L102" s="25">
        <f>K102/$O$104</f>
        <v>0.26049795615013011</v>
      </c>
      <c r="M102" s="23">
        <f>L102*100</f>
        <v>26.049795615013011</v>
      </c>
      <c r="O102" s="26">
        <v>1</v>
      </c>
      <c r="P102" s="27"/>
    </row>
    <row r="103" spans="2:31" x14ac:dyDescent="0.3">
      <c r="B103" s="22" t="s">
        <v>52</v>
      </c>
      <c r="C103" s="23">
        <f>1/D102</f>
        <v>3</v>
      </c>
      <c r="D103" s="23">
        <v>1</v>
      </c>
      <c r="E103" s="24">
        <v>5</v>
      </c>
      <c r="F103" s="1"/>
      <c r="G103" s="16" t="str">
        <f>B103</f>
        <v>Opsjon B</v>
      </c>
      <c r="H103" s="23">
        <f t="shared" ref="H103:H104" si="57">C103/C$105</f>
        <v>0.6923076923076924</v>
      </c>
      <c r="I103" s="23">
        <f t="shared" si="56"/>
        <v>0.65217391304347827</v>
      </c>
      <c r="J103" s="23">
        <f t="shared" si="56"/>
        <v>0.55555555555555558</v>
      </c>
      <c r="K103" s="23">
        <f t="shared" ref="K103:K104" si="58">H103+I103+J103</f>
        <v>1.9000371609067261</v>
      </c>
      <c r="L103" s="25">
        <f t="shared" ref="L103:L104" si="59">K103/$O$104</f>
        <v>0.63334572030224201</v>
      </c>
      <c r="M103" s="23">
        <f t="shared" ref="M103:M104" si="60">L103*100</f>
        <v>63.334572030224201</v>
      </c>
      <c r="O103" s="26">
        <f>O102+1</f>
        <v>2</v>
      </c>
      <c r="P103" s="27">
        <v>0</v>
      </c>
    </row>
    <row r="104" spans="2:31" x14ac:dyDescent="0.3">
      <c r="B104" s="22" t="s">
        <v>53</v>
      </c>
      <c r="C104" s="23">
        <f>1/E102</f>
        <v>0.33333333333333331</v>
      </c>
      <c r="D104" s="23">
        <f>1/E103</f>
        <v>0.2</v>
      </c>
      <c r="E104" s="23">
        <v>1</v>
      </c>
      <c r="F104" s="1"/>
      <c r="G104" s="16" t="str">
        <f>B104</f>
        <v>Opsjon C</v>
      </c>
      <c r="H104" s="23">
        <f t="shared" si="57"/>
        <v>7.6923076923076927E-2</v>
      </c>
      <c r="I104" s="23">
        <f t="shared" si="56"/>
        <v>0.13043478260869568</v>
      </c>
      <c r="J104" s="23">
        <f t="shared" si="56"/>
        <v>0.1111111111111111</v>
      </c>
      <c r="K104" s="23">
        <f t="shared" si="58"/>
        <v>0.31846897064288371</v>
      </c>
      <c r="L104" s="25">
        <f t="shared" si="59"/>
        <v>0.1061563235476279</v>
      </c>
      <c r="M104" s="23">
        <f t="shared" si="60"/>
        <v>10.61563235476279</v>
      </c>
      <c r="O104" s="26">
        <f t="shared" ref="O104" si="61">O103+1</f>
        <v>3</v>
      </c>
      <c r="P104" s="27">
        <v>0.57999999999999996</v>
      </c>
    </row>
    <row r="105" spans="2:31" x14ac:dyDescent="0.3">
      <c r="B105" s="16" t="s">
        <v>0</v>
      </c>
      <c r="C105" s="31">
        <f>C102+C103+C104</f>
        <v>4.333333333333333</v>
      </c>
      <c r="D105" s="31">
        <f t="shared" ref="D105" si="62">D102+D103+D104</f>
        <v>1.5333333333333332</v>
      </c>
      <c r="E105" s="31">
        <f t="shared" ref="E105" si="63">E102+E103+E104</f>
        <v>9</v>
      </c>
      <c r="F105" s="1"/>
      <c r="G105" s="1"/>
      <c r="H105" s="1"/>
      <c r="I105" s="1"/>
      <c r="J105" s="1"/>
      <c r="K105" s="23">
        <f>SUM(K102:K104)</f>
        <v>3</v>
      </c>
      <c r="L105" s="23">
        <f>SUM(L102:L104)</f>
        <v>1</v>
      </c>
      <c r="M105" s="23">
        <f>SUM(M102:M104)</f>
        <v>100</v>
      </c>
      <c r="O105" s="32"/>
    </row>
    <row r="106" spans="2:31" x14ac:dyDescent="0.3">
      <c r="B106" s="33"/>
      <c r="C106" s="34"/>
      <c r="D106" s="34"/>
      <c r="E106" s="34"/>
      <c r="F106" s="34"/>
      <c r="G106" s="1"/>
      <c r="H106" s="1"/>
      <c r="I106" s="1"/>
      <c r="J106" s="1"/>
      <c r="K106" s="1"/>
      <c r="L106" s="1"/>
      <c r="M106" s="1"/>
      <c r="N106" s="1"/>
      <c r="O106" s="1"/>
      <c r="P106" s="1"/>
      <c r="Y106" s="1"/>
      <c r="Z106" s="1"/>
      <c r="AA106" s="35"/>
      <c r="AB106" s="35"/>
      <c r="AC106" s="35"/>
      <c r="AE106" s="32"/>
    </row>
    <row r="107" spans="2:31" x14ac:dyDescent="0.3">
      <c r="B107" s="14" t="s">
        <v>62</v>
      </c>
      <c r="C107" s="1"/>
      <c r="D107" s="1"/>
      <c r="E107" s="56" t="str">
        <f>B45</f>
        <v>Financial self-sustainability</v>
      </c>
      <c r="F107" s="1"/>
      <c r="G107" s="14" t="s">
        <v>25</v>
      </c>
      <c r="H107" s="1"/>
      <c r="I107" s="1"/>
      <c r="J107" s="1"/>
      <c r="K107" s="1"/>
      <c r="L107" s="1"/>
      <c r="M107" s="1"/>
      <c r="N107" s="1"/>
      <c r="O107" s="1"/>
      <c r="P107" s="1"/>
      <c r="Y107" s="1"/>
      <c r="Z107" s="1"/>
      <c r="AA107" s="1"/>
    </row>
    <row r="109" spans="2:31" x14ac:dyDescent="0.3">
      <c r="B109" s="16" t="s">
        <v>26</v>
      </c>
      <c r="C109" s="17" t="str">
        <f>B110</f>
        <v>Opsjon A</v>
      </c>
      <c r="D109" s="17" t="str">
        <f>B111</f>
        <v>Opsjon B</v>
      </c>
      <c r="E109" s="17" t="str">
        <f>B112</f>
        <v>Opsjon C</v>
      </c>
      <c r="F109" s="1"/>
      <c r="G109" s="18" t="str">
        <f>B109</f>
        <v>Kriterier</v>
      </c>
      <c r="H109" s="17" t="str">
        <f>G110</f>
        <v>Opsjon A</v>
      </c>
      <c r="I109" s="17" t="str">
        <f>G111</f>
        <v>Opsjon B</v>
      </c>
      <c r="J109" s="17" t="str">
        <f>G112</f>
        <v>Opsjon C</v>
      </c>
      <c r="K109" s="17" t="s">
        <v>0</v>
      </c>
      <c r="L109" s="19" t="s">
        <v>1</v>
      </c>
      <c r="M109" s="17" t="s">
        <v>2</v>
      </c>
      <c r="N109" s="1"/>
      <c r="O109" s="20" t="s">
        <v>3</v>
      </c>
      <c r="P109" s="21" t="s">
        <v>27</v>
      </c>
    </row>
    <row r="110" spans="2:31" x14ac:dyDescent="0.3">
      <c r="B110" s="22" t="s">
        <v>51</v>
      </c>
      <c r="C110" s="23">
        <v>1</v>
      </c>
      <c r="D110" s="24">
        <f>1/3</f>
        <v>0.33333333333333331</v>
      </c>
      <c r="E110" s="24">
        <f>1/5</f>
        <v>0.2</v>
      </c>
      <c r="F110" s="1"/>
      <c r="G110" s="16" t="str">
        <f>B110</f>
        <v>Opsjon A</v>
      </c>
      <c r="H110" s="23">
        <f>C110/C$113</f>
        <v>0.1111111111111111</v>
      </c>
      <c r="I110" s="23">
        <f t="shared" ref="I110:J112" si="64">D110/D$113</f>
        <v>7.6923076923076927E-2</v>
      </c>
      <c r="J110" s="23">
        <f t="shared" si="64"/>
        <v>0.13043478260869568</v>
      </c>
      <c r="K110" s="23">
        <f>H110+I110+J110</f>
        <v>0.31846897064288371</v>
      </c>
      <c r="L110" s="25">
        <f>K110/$O$112</f>
        <v>0.1061563235476279</v>
      </c>
      <c r="M110" s="23">
        <f>L110*100</f>
        <v>10.61563235476279</v>
      </c>
      <c r="O110" s="26">
        <v>1</v>
      </c>
      <c r="P110" s="27"/>
    </row>
    <row r="111" spans="2:31" x14ac:dyDescent="0.3">
      <c r="B111" s="22" t="s">
        <v>52</v>
      </c>
      <c r="C111" s="23">
        <f>1/D110</f>
        <v>3</v>
      </c>
      <c r="D111" s="23">
        <v>1</v>
      </c>
      <c r="E111" s="24">
        <f>1/3</f>
        <v>0.33333333333333331</v>
      </c>
      <c r="F111" s="1"/>
      <c r="G111" s="16" t="str">
        <f>B111</f>
        <v>Opsjon B</v>
      </c>
      <c r="H111" s="23">
        <f t="shared" ref="H111:H112" si="65">C111/C$113</f>
        <v>0.33333333333333331</v>
      </c>
      <c r="I111" s="23">
        <f t="shared" si="64"/>
        <v>0.23076923076923078</v>
      </c>
      <c r="J111" s="23">
        <f>E111/E$113</f>
        <v>0.21739130434782608</v>
      </c>
      <c r="K111" s="23">
        <f t="shared" ref="K111:K112" si="66">H111+I111+J111</f>
        <v>0.78149386845039015</v>
      </c>
      <c r="L111" s="25">
        <f t="shared" ref="L111:L112" si="67">K111/$O$112</f>
        <v>0.26049795615013005</v>
      </c>
      <c r="M111" s="23">
        <f t="shared" ref="M111:M112" si="68">L111*100</f>
        <v>26.049795615013004</v>
      </c>
      <c r="O111" s="26">
        <f>O110+1</f>
        <v>2</v>
      </c>
      <c r="P111" s="27">
        <v>0</v>
      </c>
    </row>
    <row r="112" spans="2:31" x14ac:dyDescent="0.3">
      <c r="B112" s="22" t="s">
        <v>53</v>
      </c>
      <c r="C112" s="23">
        <f>1/E110</f>
        <v>5</v>
      </c>
      <c r="D112" s="23">
        <f>1/E111</f>
        <v>3</v>
      </c>
      <c r="E112" s="23">
        <v>1</v>
      </c>
      <c r="F112" s="1"/>
      <c r="G112" s="16" t="str">
        <f>B112</f>
        <v>Opsjon C</v>
      </c>
      <c r="H112" s="23">
        <f t="shared" si="65"/>
        <v>0.55555555555555558</v>
      </c>
      <c r="I112" s="23">
        <f t="shared" si="64"/>
        <v>0.6923076923076924</v>
      </c>
      <c r="J112" s="23">
        <f t="shared" si="64"/>
        <v>0.65217391304347827</v>
      </c>
      <c r="K112" s="23">
        <f t="shared" si="66"/>
        <v>1.9000371609067261</v>
      </c>
      <c r="L112" s="25">
        <f t="shared" si="67"/>
        <v>0.63334572030224201</v>
      </c>
      <c r="M112" s="23">
        <f t="shared" si="68"/>
        <v>63.334572030224201</v>
      </c>
      <c r="O112" s="26">
        <f t="shared" ref="O112" si="69">O111+1</f>
        <v>3</v>
      </c>
      <c r="P112" s="27">
        <v>0.57999999999999996</v>
      </c>
    </row>
    <row r="113" spans="2:31" x14ac:dyDescent="0.3">
      <c r="B113" s="16" t="s">
        <v>0</v>
      </c>
      <c r="C113" s="31">
        <f>C110+C111+C112</f>
        <v>9</v>
      </c>
      <c r="D113" s="31">
        <f t="shared" ref="D113" si="70">D110+D111+D112</f>
        <v>4.333333333333333</v>
      </c>
      <c r="E113" s="31">
        <f t="shared" ref="E113" si="71">E110+E111+E112</f>
        <v>1.5333333333333332</v>
      </c>
      <c r="F113" s="1"/>
      <c r="G113" s="1"/>
      <c r="H113" s="1"/>
      <c r="I113" s="1"/>
      <c r="J113" s="1"/>
      <c r="K113" s="23">
        <f>SUM(K110:K112)</f>
        <v>3</v>
      </c>
      <c r="L113" s="23">
        <f>SUM(L110:L112)</f>
        <v>1</v>
      </c>
      <c r="M113" s="23">
        <f>SUM(M110:M112)</f>
        <v>100</v>
      </c>
      <c r="O113" s="32"/>
    </row>
    <row r="114" spans="2:31" x14ac:dyDescent="0.3">
      <c r="B114" s="33"/>
      <c r="C114" s="34"/>
      <c r="D114" s="34"/>
      <c r="E114" s="34"/>
      <c r="F114" s="34"/>
      <c r="G114" s="1"/>
      <c r="H114" s="1"/>
      <c r="I114" s="1"/>
      <c r="J114" s="1"/>
      <c r="K114" s="1"/>
      <c r="L114" s="1"/>
      <c r="M114" s="1"/>
      <c r="N114" s="1"/>
      <c r="O114" s="1"/>
      <c r="P114" s="1"/>
      <c r="Y114" s="1"/>
      <c r="Z114" s="1"/>
      <c r="AA114" s="35"/>
      <c r="AB114" s="35"/>
      <c r="AC114" s="35"/>
      <c r="AE114" s="32"/>
    </row>
    <row r="115" spans="2:31" x14ac:dyDescent="0.3">
      <c r="B115" s="14" t="s">
        <v>63</v>
      </c>
      <c r="C115" s="1"/>
      <c r="D115" s="1"/>
      <c r="E115" s="56" t="str">
        <f>B46</f>
        <v>Jobs creation</v>
      </c>
      <c r="F115" s="1"/>
      <c r="G115" s="14" t="s">
        <v>25</v>
      </c>
      <c r="H115" s="1"/>
      <c r="I115" s="1"/>
      <c r="J115" s="1"/>
      <c r="K115" s="1"/>
      <c r="L115" s="1"/>
      <c r="M115" s="1"/>
      <c r="N115" s="1"/>
      <c r="O115" s="1"/>
      <c r="P115" s="1"/>
      <c r="Y115" s="1"/>
      <c r="Z115" s="1"/>
      <c r="AA115" s="1"/>
    </row>
    <row r="117" spans="2:31" x14ac:dyDescent="0.3">
      <c r="B117" s="16" t="s">
        <v>26</v>
      </c>
      <c r="C117" s="17" t="str">
        <f>B118</f>
        <v>Opsjon A</v>
      </c>
      <c r="D117" s="17" t="str">
        <f>B119</f>
        <v>Opsjon B</v>
      </c>
      <c r="E117" s="17" t="str">
        <f>B120</f>
        <v>Opsjon C</v>
      </c>
      <c r="F117" s="1"/>
      <c r="G117" s="18" t="str">
        <f>B117</f>
        <v>Kriterier</v>
      </c>
      <c r="H117" s="17" t="str">
        <f>G118</f>
        <v>Opsjon A</v>
      </c>
      <c r="I117" s="17" t="str">
        <f>G119</f>
        <v>Opsjon B</v>
      </c>
      <c r="J117" s="17" t="str">
        <f>G120</f>
        <v>Opsjon C</v>
      </c>
      <c r="K117" s="17" t="s">
        <v>0</v>
      </c>
      <c r="L117" s="19" t="s">
        <v>1</v>
      </c>
      <c r="M117" s="17" t="s">
        <v>2</v>
      </c>
      <c r="N117" s="1"/>
      <c r="O117" s="20" t="s">
        <v>3</v>
      </c>
      <c r="P117" s="21" t="s">
        <v>27</v>
      </c>
    </row>
    <row r="118" spans="2:31" x14ac:dyDescent="0.3">
      <c r="B118" s="22" t="s">
        <v>51</v>
      </c>
      <c r="C118" s="23">
        <v>1</v>
      </c>
      <c r="D118" s="24">
        <f>1/3</f>
        <v>0.33333333333333331</v>
      </c>
      <c r="E118" s="24">
        <f>1/5</f>
        <v>0.2</v>
      </c>
      <c r="F118" s="1"/>
      <c r="G118" s="16" t="str">
        <f>B118</f>
        <v>Opsjon A</v>
      </c>
      <c r="H118" s="23">
        <f>C118/C$121</f>
        <v>0.1111111111111111</v>
      </c>
      <c r="I118" s="23">
        <f t="shared" ref="I118:J120" si="72">D118/D$121</f>
        <v>7.6923076923076927E-2</v>
      </c>
      <c r="J118" s="23">
        <f t="shared" si="72"/>
        <v>0.13043478260869568</v>
      </c>
      <c r="K118" s="23">
        <f>H118+I118+J118</f>
        <v>0.31846897064288371</v>
      </c>
      <c r="L118" s="25">
        <f>K118/$O$120</f>
        <v>0.1061563235476279</v>
      </c>
      <c r="M118" s="23">
        <f>L118*100</f>
        <v>10.61563235476279</v>
      </c>
      <c r="O118" s="26">
        <v>1</v>
      </c>
      <c r="P118" s="27"/>
    </row>
    <row r="119" spans="2:31" x14ac:dyDescent="0.3">
      <c r="B119" s="22" t="s">
        <v>52</v>
      </c>
      <c r="C119" s="23">
        <f>1/D118</f>
        <v>3</v>
      </c>
      <c r="D119" s="23">
        <v>1</v>
      </c>
      <c r="E119" s="24">
        <f>1/3</f>
        <v>0.33333333333333331</v>
      </c>
      <c r="F119" s="1"/>
      <c r="G119" s="16" t="str">
        <f>B119</f>
        <v>Opsjon B</v>
      </c>
      <c r="H119" s="23">
        <f t="shared" ref="H119:H120" si="73">C119/C$121</f>
        <v>0.33333333333333331</v>
      </c>
      <c r="I119" s="23">
        <f t="shared" si="72"/>
        <v>0.23076923076923078</v>
      </c>
      <c r="J119" s="23">
        <f t="shared" si="72"/>
        <v>0.21739130434782608</v>
      </c>
      <c r="K119" s="23">
        <f t="shared" ref="K119:K120" si="74">H119+I119+J119</f>
        <v>0.78149386845039015</v>
      </c>
      <c r="L119" s="25">
        <f t="shared" ref="L119:L120" si="75">K119/$O$120</f>
        <v>0.26049795615013005</v>
      </c>
      <c r="M119" s="23">
        <f t="shared" ref="M119:M120" si="76">L119*100</f>
        <v>26.049795615013004</v>
      </c>
      <c r="O119" s="26">
        <f>O118+1</f>
        <v>2</v>
      </c>
      <c r="P119" s="27">
        <v>0</v>
      </c>
    </row>
    <row r="120" spans="2:31" x14ac:dyDescent="0.3">
      <c r="B120" s="22" t="s">
        <v>53</v>
      </c>
      <c r="C120" s="23">
        <f>1/E118</f>
        <v>5</v>
      </c>
      <c r="D120" s="23">
        <f>1/E119</f>
        <v>3</v>
      </c>
      <c r="E120" s="23">
        <v>1</v>
      </c>
      <c r="F120" s="1"/>
      <c r="G120" s="16" t="str">
        <f>B120</f>
        <v>Opsjon C</v>
      </c>
      <c r="H120" s="23">
        <f t="shared" si="73"/>
        <v>0.55555555555555558</v>
      </c>
      <c r="I120" s="23">
        <f t="shared" si="72"/>
        <v>0.6923076923076924</v>
      </c>
      <c r="J120" s="23">
        <f t="shared" si="72"/>
        <v>0.65217391304347827</v>
      </c>
      <c r="K120" s="23">
        <f t="shared" si="74"/>
        <v>1.9000371609067261</v>
      </c>
      <c r="L120" s="25">
        <f t="shared" si="75"/>
        <v>0.63334572030224201</v>
      </c>
      <c r="M120" s="23">
        <f t="shared" si="76"/>
        <v>63.334572030224201</v>
      </c>
      <c r="O120" s="26">
        <f t="shared" ref="O120" si="77">O119+1</f>
        <v>3</v>
      </c>
      <c r="P120" s="27">
        <v>0.57999999999999996</v>
      </c>
    </row>
    <row r="121" spans="2:31" x14ac:dyDescent="0.3">
      <c r="B121" s="16" t="s">
        <v>0</v>
      </c>
      <c r="C121" s="31">
        <f>C118+C119+C120</f>
        <v>9</v>
      </c>
      <c r="D121" s="31">
        <f t="shared" ref="D121" si="78">D118+D119+D120</f>
        <v>4.333333333333333</v>
      </c>
      <c r="E121" s="31">
        <f t="shared" ref="E121" si="79">E118+E119+E120</f>
        <v>1.5333333333333332</v>
      </c>
      <c r="F121" s="1"/>
      <c r="G121" s="1"/>
      <c r="H121" s="1"/>
      <c r="I121" s="1"/>
      <c r="J121" s="1"/>
      <c r="K121" s="23">
        <f>SUM(K118:K120)</f>
        <v>3</v>
      </c>
      <c r="L121" s="23">
        <f>SUM(L118:L120)</f>
        <v>1</v>
      </c>
      <c r="M121" s="23">
        <f>SUM(M118:M120)</f>
        <v>100</v>
      </c>
      <c r="O121" s="32"/>
    </row>
    <row r="122" spans="2:31" x14ac:dyDescent="0.3">
      <c r="B122" s="33"/>
      <c r="C122" s="34"/>
      <c r="D122" s="34"/>
      <c r="E122" s="34"/>
      <c r="F122" s="34"/>
      <c r="G122" s="1"/>
      <c r="H122" s="1"/>
      <c r="I122" s="1"/>
      <c r="J122" s="1"/>
      <c r="K122" s="1"/>
      <c r="L122" s="1"/>
      <c r="M122" s="1"/>
      <c r="N122" s="1"/>
      <c r="O122" s="1"/>
      <c r="P122" s="1"/>
      <c r="Y122" s="1"/>
      <c r="Z122" s="1"/>
      <c r="AA122" s="35"/>
      <c r="AB122" s="35"/>
      <c r="AC122" s="35"/>
      <c r="AE122" s="32"/>
    </row>
    <row r="123" spans="2:31" x14ac:dyDescent="0.3">
      <c r="B123" s="14" t="s">
        <v>64</v>
      </c>
      <c r="C123" s="1"/>
      <c r="D123" s="1"/>
      <c r="E123" s="56" t="str">
        <f>B47</f>
        <v>Energy efficiency</v>
      </c>
      <c r="F123" s="1"/>
      <c r="G123" s="14" t="s">
        <v>25</v>
      </c>
      <c r="H123" s="1"/>
      <c r="I123" s="1"/>
      <c r="J123" s="1"/>
      <c r="K123" s="1"/>
      <c r="L123" s="1"/>
      <c r="M123" s="1"/>
      <c r="N123" s="1"/>
      <c r="O123" s="1"/>
      <c r="P123" s="1"/>
      <c r="Y123" s="1"/>
      <c r="Z123" s="1"/>
      <c r="AA123" s="1"/>
    </row>
    <row r="125" spans="2:31" x14ac:dyDescent="0.3">
      <c r="B125" s="16" t="s">
        <v>26</v>
      </c>
      <c r="C125" s="17" t="str">
        <f>B126</f>
        <v>Opsjon A</v>
      </c>
      <c r="D125" s="17" t="str">
        <f>B127</f>
        <v>Opsjon B</v>
      </c>
      <c r="E125" s="17" t="str">
        <f>B128</f>
        <v>Opsjon C</v>
      </c>
      <c r="F125" s="1"/>
      <c r="G125" s="18" t="str">
        <f>B125</f>
        <v>Kriterier</v>
      </c>
      <c r="H125" s="17" t="str">
        <f>G126</f>
        <v>Opsjon A</v>
      </c>
      <c r="I125" s="17" t="str">
        <f>G127</f>
        <v>Opsjon B</v>
      </c>
      <c r="J125" s="17" t="str">
        <f>G128</f>
        <v>Opsjon C</v>
      </c>
      <c r="K125" s="17" t="s">
        <v>0</v>
      </c>
      <c r="L125" s="19" t="s">
        <v>1</v>
      </c>
      <c r="M125" s="17" t="s">
        <v>2</v>
      </c>
      <c r="N125" s="1"/>
      <c r="O125" s="20" t="s">
        <v>3</v>
      </c>
      <c r="P125" s="21" t="s">
        <v>27</v>
      </c>
    </row>
    <row r="126" spans="2:31" x14ac:dyDescent="0.3">
      <c r="B126" s="22" t="s">
        <v>51</v>
      </c>
      <c r="C126" s="23">
        <v>1</v>
      </c>
      <c r="D126" s="24">
        <f>1/2</f>
        <v>0.5</v>
      </c>
      <c r="E126" s="24">
        <f>1/5</f>
        <v>0.2</v>
      </c>
      <c r="F126" s="1"/>
      <c r="G126" s="16" t="str">
        <f>B126</f>
        <v>Opsjon A</v>
      </c>
      <c r="H126" s="57">
        <f>C126/C$129</f>
        <v>0.125</v>
      </c>
      <c r="I126" s="57">
        <f t="shared" ref="I126:J128" si="80">D126/D$129</f>
        <v>9.0909090909090912E-2</v>
      </c>
      <c r="J126" s="57">
        <f t="shared" si="80"/>
        <v>0.13793103448275862</v>
      </c>
      <c r="K126" s="23">
        <f>H126+I126+J126</f>
        <v>0.3538401253918495</v>
      </c>
      <c r="L126" s="25">
        <f>K126/$O$128</f>
        <v>0.11794670846394983</v>
      </c>
      <c r="M126" s="23">
        <f>L126*100</f>
        <v>11.794670846394983</v>
      </c>
      <c r="O126" s="26">
        <v>1</v>
      </c>
      <c r="P126" s="27"/>
    </row>
    <row r="127" spans="2:31" x14ac:dyDescent="0.3">
      <c r="B127" s="22" t="s">
        <v>52</v>
      </c>
      <c r="C127" s="23">
        <f>1/D126</f>
        <v>2</v>
      </c>
      <c r="D127" s="23">
        <v>1</v>
      </c>
      <c r="E127" s="24">
        <f>1/4</f>
        <v>0.25</v>
      </c>
      <c r="F127" s="1"/>
      <c r="G127" s="16" t="str">
        <f>B127</f>
        <v>Opsjon B</v>
      </c>
      <c r="H127" s="57">
        <f t="shared" ref="H127:H128" si="81">C127/C$129</f>
        <v>0.25</v>
      </c>
      <c r="I127" s="57">
        <f t="shared" si="80"/>
        <v>0.18181818181818182</v>
      </c>
      <c r="J127" s="57">
        <f t="shared" si="80"/>
        <v>0.17241379310344829</v>
      </c>
      <c r="K127" s="23">
        <f t="shared" ref="K127:K128" si="82">H127+I127+J127</f>
        <v>0.60423197492163006</v>
      </c>
      <c r="L127" s="25">
        <f t="shared" ref="L127:L128" si="83">K127/$O$128</f>
        <v>0.20141065830721003</v>
      </c>
      <c r="M127" s="23">
        <f t="shared" ref="M127:M128" si="84">L127*100</f>
        <v>20.141065830721004</v>
      </c>
      <c r="O127" s="26">
        <f>O126+1</f>
        <v>2</v>
      </c>
      <c r="P127" s="27">
        <v>0</v>
      </c>
    </row>
    <row r="128" spans="2:31" x14ac:dyDescent="0.3">
      <c r="B128" s="22" t="s">
        <v>53</v>
      </c>
      <c r="C128" s="23">
        <f>1/E126</f>
        <v>5</v>
      </c>
      <c r="D128" s="23">
        <f>1/E127</f>
        <v>4</v>
      </c>
      <c r="E128" s="23">
        <v>1</v>
      </c>
      <c r="F128" s="1"/>
      <c r="G128" s="16" t="str">
        <f>B128</f>
        <v>Opsjon C</v>
      </c>
      <c r="H128" s="57">
        <f t="shared" si="81"/>
        <v>0.625</v>
      </c>
      <c r="I128" s="57">
        <f t="shared" si="80"/>
        <v>0.72727272727272729</v>
      </c>
      <c r="J128" s="57">
        <f t="shared" si="80"/>
        <v>0.68965517241379315</v>
      </c>
      <c r="K128" s="23">
        <f t="shared" si="82"/>
        <v>2.0419278996865202</v>
      </c>
      <c r="L128" s="25">
        <f t="shared" si="83"/>
        <v>0.68064263322884011</v>
      </c>
      <c r="M128" s="23">
        <f t="shared" si="84"/>
        <v>68.064263322884017</v>
      </c>
      <c r="O128" s="26">
        <f t="shared" ref="O128" si="85">O127+1</f>
        <v>3</v>
      </c>
      <c r="P128" s="27">
        <v>0.57999999999999996</v>
      </c>
    </row>
    <row r="129" spans="2:31" x14ac:dyDescent="0.3">
      <c r="B129" s="16" t="s">
        <v>0</v>
      </c>
      <c r="C129" s="31">
        <f>C126+C127+C128</f>
        <v>8</v>
      </c>
      <c r="D129" s="31">
        <f t="shared" ref="D129" si="86">D126+D127+D128</f>
        <v>5.5</v>
      </c>
      <c r="E129" s="31">
        <f t="shared" ref="E129" si="87">E126+E127+E128</f>
        <v>1.45</v>
      </c>
      <c r="F129" s="1"/>
      <c r="G129" s="1"/>
      <c r="H129" s="1"/>
      <c r="I129" s="1"/>
      <c r="J129" s="1"/>
      <c r="K129" s="23">
        <f>SUM(K126:K128)</f>
        <v>3</v>
      </c>
      <c r="L129" s="23">
        <f>SUM(L126:L128)</f>
        <v>1</v>
      </c>
      <c r="M129" s="23">
        <f>SUM(M126:M128)</f>
        <v>100</v>
      </c>
      <c r="O129" s="32"/>
    </row>
    <row r="130" spans="2:31" x14ac:dyDescent="0.3">
      <c r="B130" s="33"/>
      <c r="C130" s="34"/>
      <c r="D130" s="34"/>
      <c r="E130" s="34"/>
      <c r="F130" s="34"/>
      <c r="G130" s="1"/>
      <c r="H130" s="1"/>
      <c r="I130" s="1"/>
      <c r="J130" s="1"/>
      <c r="K130" s="1"/>
      <c r="L130" s="1"/>
      <c r="M130" s="1"/>
      <c r="N130" s="1"/>
      <c r="O130" s="1"/>
      <c r="P130" s="1"/>
      <c r="Y130" s="1"/>
      <c r="Z130" s="1"/>
      <c r="AA130" s="35"/>
      <c r="AB130" s="35"/>
      <c r="AC130" s="35"/>
      <c r="AE130" s="32"/>
    </row>
    <row r="131" spans="2:31" x14ac:dyDescent="0.3">
      <c r="B131" s="14" t="s">
        <v>65</v>
      </c>
      <c r="C131" s="1"/>
      <c r="D131" s="1"/>
      <c r="E131" s="56" t="str">
        <f>B48</f>
        <v>Greenhouse gas emissions</v>
      </c>
      <c r="F131" s="1"/>
      <c r="G131" s="14" t="s">
        <v>25</v>
      </c>
      <c r="H131" s="1"/>
      <c r="I131" s="1"/>
      <c r="J131" s="1"/>
      <c r="K131" s="1"/>
      <c r="L131" s="1"/>
      <c r="M131" s="1"/>
      <c r="N131" s="1"/>
      <c r="O131" s="1"/>
      <c r="P131" s="1"/>
      <c r="Y131" s="1"/>
      <c r="Z131" s="1"/>
      <c r="AA131" s="1"/>
    </row>
    <row r="133" spans="2:31" x14ac:dyDescent="0.3">
      <c r="B133" s="16" t="s">
        <v>26</v>
      </c>
      <c r="C133" s="17" t="str">
        <f>B134</f>
        <v>Opsjon A</v>
      </c>
      <c r="D133" s="17" t="str">
        <f>B135</f>
        <v>Opsjon B</v>
      </c>
      <c r="E133" s="17" t="str">
        <f>B136</f>
        <v>Opsjon C</v>
      </c>
      <c r="F133" s="1"/>
      <c r="G133" s="18" t="str">
        <f>B133</f>
        <v>Kriterier</v>
      </c>
      <c r="H133" s="17" t="str">
        <f>G134</f>
        <v>Opsjon A</v>
      </c>
      <c r="I133" s="17" t="str">
        <f>G135</f>
        <v>Opsjon B</v>
      </c>
      <c r="J133" s="17" t="str">
        <f>G136</f>
        <v>Opsjon C</v>
      </c>
      <c r="K133" s="17" t="s">
        <v>0</v>
      </c>
      <c r="L133" s="19" t="s">
        <v>1</v>
      </c>
      <c r="M133" s="17" t="s">
        <v>2</v>
      </c>
      <c r="N133" s="1"/>
      <c r="O133" s="20" t="s">
        <v>3</v>
      </c>
      <c r="P133" s="21" t="s">
        <v>27</v>
      </c>
    </row>
    <row r="134" spans="2:31" x14ac:dyDescent="0.3">
      <c r="B134" s="22" t="s">
        <v>51</v>
      </c>
      <c r="C134" s="23">
        <v>1</v>
      </c>
      <c r="D134" s="24">
        <v>2</v>
      </c>
      <c r="E134" s="24">
        <f>1/3</f>
        <v>0.33333333333333331</v>
      </c>
      <c r="F134" s="1"/>
      <c r="G134" s="16" t="str">
        <f>B134</f>
        <v>Opsjon A</v>
      </c>
      <c r="H134" s="23">
        <f>C134/C$137</f>
        <v>0.22222222222222221</v>
      </c>
      <c r="I134" s="23">
        <f t="shared" ref="I134:J136" si="88">D134/D$137</f>
        <v>0.2857142857142857</v>
      </c>
      <c r="J134" s="23">
        <f t="shared" si="88"/>
        <v>0.21052631578947367</v>
      </c>
      <c r="K134" s="23">
        <f>H134+I134+J134</f>
        <v>0.71846282372598158</v>
      </c>
      <c r="L134" s="25">
        <f>K134/$O$136</f>
        <v>0.23948760790866053</v>
      </c>
      <c r="M134" s="23">
        <f>L134*100</f>
        <v>23.948760790866054</v>
      </c>
      <c r="O134" s="26">
        <v>1</v>
      </c>
      <c r="P134" s="27"/>
    </row>
    <row r="135" spans="2:31" x14ac:dyDescent="0.3">
      <c r="B135" s="22" t="s">
        <v>52</v>
      </c>
      <c r="C135" s="23">
        <f>1/D134</f>
        <v>0.5</v>
      </c>
      <c r="D135" s="23">
        <v>1</v>
      </c>
      <c r="E135" s="24">
        <f>1/4</f>
        <v>0.25</v>
      </c>
      <c r="F135" s="1"/>
      <c r="G135" s="16" t="str">
        <f>B135</f>
        <v>Opsjon B</v>
      </c>
      <c r="H135" s="23">
        <f t="shared" ref="H135:H136" si="89">C135/C$137</f>
        <v>0.1111111111111111</v>
      </c>
      <c r="I135" s="23">
        <f t="shared" si="88"/>
        <v>0.14285714285714285</v>
      </c>
      <c r="J135" s="23">
        <f t="shared" si="88"/>
        <v>0.15789473684210528</v>
      </c>
      <c r="K135" s="23">
        <f>H135+I135+J135</f>
        <v>0.41186299081035926</v>
      </c>
      <c r="L135" s="25">
        <f t="shared" ref="L135:L136" si="90">K135/$O$136</f>
        <v>0.1372876636034531</v>
      </c>
      <c r="M135" s="23">
        <f t="shared" ref="M135:M136" si="91">L135*100</f>
        <v>13.728766360345309</v>
      </c>
      <c r="O135" s="26">
        <f>O134+1</f>
        <v>2</v>
      </c>
      <c r="P135" s="27">
        <v>0</v>
      </c>
    </row>
    <row r="136" spans="2:31" x14ac:dyDescent="0.3">
      <c r="B136" s="22" t="s">
        <v>53</v>
      </c>
      <c r="C136" s="23">
        <f>1/E134</f>
        <v>3</v>
      </c>
      <c r="D136" s="23">
        <f>1/E135</f>
        <v>4</v>
      </c>
      <c r="E136" s="23">
        <v>1</v>
      </c>
      <c r="F136" s="1"/>
      <c r="G136" s="16" t="str">
        <f>B136</f>
        <v>Opsjon C</v>
      </c>
      <c r="H136" s="23">
        <f t="shared" si="89"/>
        <v>0.66666666666666663</v>
      </c>
      <c r="I136" s="23">
        <f t="shared" si="88"/>
        <v>0.5714285714285714</v>
      </c>
      <c r="J136" s="23">
        <f t="shared" si="88"/>
        <v>0.63157894736842113</v>
      </c>
      <c r="K136" s="23">
        <f t="shared" ref="K136" si="92">H136+I136+J136</f>
        <v>1.8696741854636594</v>
      </c>
      <c r="L136" s="25">
        <f t="shared" si="90"/>
        <v>0.62322472848788646</v>
      </c>
      <c r="M136" s="23">
        <f t="shared" si="91"/>
        <v>62.322472848788649</v>
      </c>
      <c r="O136" s="26">
        <f t="shared" ref="O136" si="93">O135+1</f>
        <v>3</v>
      </c>
      <c r="P136" s="27">
        <v>0.57999999999999996</v>
      </c>
    </row>
    <row r="137" spans="2:31" x14ac:dyDescent="0.3">
      <c r="B137" s="16" t="s">
        <v>0</v>
      </c>
      <c r="C137" s="31">
        <f>C134+C135+C136</f>
        <v>4.5</v>
      </c>
      <c r="D137" s="31">
        <f t="shared" ref="D137" si="94">D134+D135+D136</f>
        <v>7</v>
      </c>
      <c r="E137" s="31">
        <f t="shared" ref="E137" si="95">E134+E135+E136</f>
        <v>1.5833333333333333</v>
      </c>
      <c r="F137" s="1"/>
      <c r="G137" s="1"/>
      <c r="H137" s="1"/>
      <c r="I137" s="1"/>
      <c r="J137" s="1"/>
      <c r="K137" s="23">
        <f>SUM(K134:K136)</f>
        <v>3</v>
      </c>
      <c r="L137" s="23">
        <f>SUM(L134:L136)</f>
        <v>1</v>
      </c>
      <c r="M137" s="23">
        <f>SUM(M134:M136)</f>
        <v>100.00000000000001</v>
      </c>
      <c r="O137" s="32"/>
    </row>
    <row r="138" spans="2:31" x14ac:dyDescent="0.3">
      <c r="B138" s="33"/>
      <c r="C138" s="34"/>
      <c r="D138" s="34"/>
      <c r="E138" s="34"/>
      <c r="F138" s="34"/>
      <c r="G138" s="1"/>
      <c r="H138" s="1"/>
      <c r="I138" s="1"/>
      <c r="J138" s="1"/>
      <c r="K138" s="1"/>
      <c r="L138" s="1"/>
      <c r="M138" s="1"/>
      <c r="N138" s="1"/>
      <c r="O138" s="1"/>
      <c r="P138" s="1"/>
      <c r="Y138" s="1"/>
      <c r="Z138" s="1"/>
      <c r="AA138" s="35"/>
      <c r="AB138" s="35"/>
      <c r="AC138" s="35"/>
      <c r="AE138" s="32"/>
    </row>
    <row r="139" spans="2:31" x14ac:dyDescent="0.3">
      <c r="B139" s="8" t="s">
        <v>67</v>
      </c>
      <c r="Y139" s="1"/>
      <c r="Z139" s="1"/>
      <c r="AE139" s="32"/>
    </row>
    <row r="140" spans="2:31" x14ac:dyDescent="0.3">
      <c r="B140" s="8"/>
      <c r="Y140" s="1"/>
      <c r="Z140" s="1"/>
      <c r="AE140" s="32"/>
    </row>
    <row r="141" spans="2:31" x14ac:dyDescent="0.3">
      <c r="B141" s="4" t="s">
        <v>66</v>
      </c>
    </row>
    <row r="142" spans="2:31" x14ac:dyDescent="0.3">
      <c r="Y142" s="1"/>
      <c r="Z142" s="1"/>
    </row>
    <row r="143" spans="2:31" x14ac:dyDescent="0.3">
      <c r="B143" s="14" t="str">
        <f>B35</f>
        <v xml:space="preserve">Matrise 1 - Parvise sammenligninger av kriteriene med referanse til objektivet </v>
      </c>
      <c r="Y143" s="1"/>
      <c r="Z143" s="1"/>
    </row>
    <row r="144" spans="2:31" x14ac:dyDescent="0.3">
      <c r="Y144" s="1"/>
      <c r="Z144" s="1"/>
    </row>
    <row r="145" spans="2:27" x14ac:dyDescent="0.3">
      <c r="B145" s="36" t="s">
        <v>5</v>
      </c>
      <c r="C145" s="37">
        <f>AB38</f>
        <v>0.22127364086403392</v>
      </c>
      <c r="D145" s="37">
        <f>AB39</f>
        <v>0.22127364086403392</v>
      </c>
      <c r="E145" s="37">
        <f>AB40</f>
        <v>0.10036816922388164</v>
      </c>
      <c r="F145" s="37">
        <f>AB41</f>
        <v>0.10036816922388164</v>
      </c>
      <c r="G145" s="37">
        <f>AB42</f>
        <v>0.10036816922388164</v>
      </c>
      <c r="H145" s="37">
        <f>AB43</f>
        <v>0.10036816922388164</v>
      </c>
      <c r="I145" s="37">
        <f>AB44</f>
        <v>4.5795941878600116E-2</v>
      </c>
      <c r="J145" s="37">
        <f>AB45</f>
        <v>2.1462719206401738E-2</v>
      </c>
      <c r="K145" s="37">
        <f>AB46</f>
        <v>4.5795941878600116E-2</v>
      </c>
      <c r="L145" s="37">
        <f>AB47</f>
        <v>2.1462719206401738E-2</v>
      </c>
      <c r="M145" s="37">
        <f>AB48</f>
        <v>2.1462719206401738E-2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x14ac:dyDescent="0.3">
      <c r="B146" s="38" t="str">
        <f t="shared" ref="B146:B157" si="96">B37</f>
        <v>Kriterier</v>
      </c>
      <c r="C146" s="17" t="str">
        <f>B147</f>
        <v>Authenticity &amp; integrity</v>
      </c>
      <c r="D146" s="17" t="str">
        <f>B148</f>
        <v>Intrinsic value</v>
      </c>
      <c r="E146" s="17" t="str">
        <f>B149</f>
        <v>Local identity</v>
      </c>
      <c r="F146" s="17" t="str">
        <f>B150</f>
        <v>Sense of place</v>
      </c>
      <c r="G146" s="17" t="str">
        <f>B151</f>
        <v>Social cohesion</v>
      </c>
      <c r="H146" s="17" t="str">
        <f>B152</f>
        <v xml:space="preserve">Participation </v>
      </c>
      <c r="I146" s="17" t="str">
        <f>B153</f>
        <v>Place attractiveness</v>
      </c>
      <c r="J146" s="17" t="str">
        <f>B154</f>
        <v>Financial self-sustainability</v>
      </c>
      <c r="K146" s="17" t="str">
        <f>B155</f>
        <v>Jobs creation</v>
      </c>
      <c r="L146" s="17" t="str">
        <f>B156</f>
        <v>Energy efficiency</v>
      </c>
      <c r="M146" s="17" t="str">
        <f>B157</f>
        <v>Greenhouse gas emissions</v>
      </c>
      <c r="N146" s="17" t="s">
        <v>4</v>
      </c>
      <c r="O146" s="17" t="s">
        <v>5</v>
      </c>
      <c r="P146" s="17" t="s">
        <v>6</v>
      </c>
      <c r="Q146" s="1"/>
      <c r="R146" s="2" t="s">
        <v>7</v>
      </c>
      <c r="S146" s="39">
        <f>P158-AE48</f>
        <v>0.29389094288568884</v>
      </c>
      <c r="T146" s="1"/>
      <c r="U146" s="1"/>
      <c r="X146" s="1"/>
      <c r="Y146" s="1"/>
      <c r="Z146" s="1"/>
      <c r="AA146" s="1"/>
    </row>
    <row r="147" spans="2:27" x14ac:dyDescent="0.3">
      <c r="B147" s="38" t="str">
        <f t="shared" si="96"/>
        <v>Authenticity &amp; integrity</v>
      </c>
      <c r="C147" s="23">
        <f t="shared" ref="C147:M147" si="97">C38*C$145</f>
        <v>0.22127364086403392</v>
      </c>
      <c r="D147" s="23">
        <f t="shared" si="97"/>
        <v>0.22127364086403392</v>
      </c>
      <c r="E147" s="23">
        <f t="shared" si="97"/>
        <v>0.30110450767164493</v>
      </c>
      <c r="F147" s="23">
        <f t="shared" si="97"/>
        <v>0.30110450767164493</v>
      </c>
      <c r="G147" s="23">
        <f t="shared" si="97"/>
        <v>0.30110450767164493</v>
      </c>
      <c r="H147" s="23">
        <f t="shared" si="97"/>
        <v>0.30110450767164493</v>
      </c>
      <c r="I147" s="23">
        <f t="shared" si="97"/>
        <v>0.22897970939300058</v>
      </c>
      <c r="J147" s="23">
        <f t="shared" si="97"/>
        <v>0.15023903444481215</v>
      </c>
      <c r="K147" s="23">
        <f t="shared" si="97"/>
        <v>0.22897970939300058</v>
      </c>
      <c r="L147" s="23">
        <f t="shared" si="97"/>
        <v>0.15023903444481215</v>
      </c>
      <c r="M147" s="23">
        <f t="shared" si="97"/>
        <v>0.15023903444481215</v>
      </c>
      <c r="N147" s="23">
        <f>C147+D147+E147+F147+G147+H147+I147+J147+K147+L147+M147</f>
        <v>2.555641834535086</v>
      </c>
      <c r="O147" s="23">
        <f t="shared" ref="O147:O157" si="98">AB38</f>
        <v>0.22127364086403392</v>
      </c>
      <c r="P147" s="23">
        <f>N147/O147</f>
        <v>11.549689445863333</v>
      </c>
      <c r="Q147" s="1"/>
      <c r="R147" s="2" t="s">
        <v>8</v>
      </c>
      <c r="S147" s="39">
        <f>AE48-1</f>
        <v>10</v>
      </c>
      <c r="T147" s="1"/>
      <c r="U147" s="1"/>
      <c r="X147" s="1"/>
      <c r="Y147" s="1"/>
      <c r="Z147" s="1"/>
      <c r="AA147" s="1"/>
    </row>
    <row r="148" spans="2:27" x14ac:dyDescent="0.3">
      <c r="B148" s="38" t="str">
        <f t="shared" si="96"/>
        <v>Intrinsic value</v>
      </c>
      <c r="C148" s="23">
        <f t="shared" ref="C148:M148" si="99">C39*C$145</f>
        <v>0.22127364086403392</v>
      </c>
      <c r="D148" s="23">
        <f t="shared" si="99"/>
        <v>0.22127364086403392</v>
      </c>
      <c r="E148" s="23">
        <f t="shared" si="99"/>
        <v>0.30110450767164493</v>
      </c>
      <c r="F148" s="23">
        <f t="shared" si="99"/>
        <v>0.30110450767164493</v>
      </c>
      <c r="G148" s="23">
        <f t="shared" si="99"/>
        <v>0.30110450767164493</v>
      </c>
      <c r="H148" s="23">
        <f t="shared" si="99"/>
        <v>0.30110450767164493</v>
      </c>
      <c r="I148" s="23">
        <f t="shared" si="99"/>
        <v>0.22897970939300058</v>
      </c>
      <c r="J148" s="23">
        <f t="shared" si="99"/>
        <v>0.15023903444481215</v>
      </c>
      <c r="K148" s="23">
        <f t="shared" si="99"/>
        <v>0.22897970939300058</v>
      </c>
      <c r="L148" s="23">
        <f t="shared" si="99"/>
        <v>0.15023903444481215</v>
      </c>
      <c r="M148" s="23">
        <f t="shared" si="99"/>
        <v>0.15023903444481215</v>
      </c>
      <c r="N148" s="23">
        <f t="shared" ref="N148:N157" si="100">C148+D148+E148+F148+G148+H148+I148+J148+K148+L148+M148</f>
        <v>2.555641834535086</v>
      </c>
      <c r="O148" s="23">
        <f t="shared" si="98"/>
        <v>0.22127364086403392</v>
      </c>
      <c r="P148" s="23">
        <f t="shared" ref="P148:P157" si="101">N148/O148</f>
        <v>11.549689445863333</v>
      </c>
      <c r="Q148" s="1"/>
      <c r="R148" s="2" t="s">
        <v>32</v>
      </c>
      <c r="S148" s="39">
        <f>S146/S147</f>
        <v>2.9389094288568885E-2</v>
      </c>
      <c r="T148" s="1"/>
      <c r="U148" s="1"/>
      <c r="X148" s="1"/>
      <c r="Y148" s="1"/>
      <c r="Z148" s="1"/>
    </row>
    <row r="149" spans="2:27" x14ac:dyDescent="0.3">
      <c r="B149" s="38" t="str">
        <f t="shared" si="96"/>
        <v>Local identity</v>
      </c>
      <c r="C149" s="23">
        <f t="shared" ref="C149:M149" si="102">C40*C$145</f>
        <v>7.3757880288011307E-2</v>
      </c>
      <c r="D149" s="23">
        <f t="shared" si="102"/>
        <v>7.3757880288011307E-2</v>
      </c>
      <c r="E149" s="23">
        <f t="shared" si="102"/>
        <v>0.10036816922388164</v>
      </c>
      <c r="F149" s="23">
        <f t="shared" si="102"/>
        <v>0.10036816922388164</v>
      </c>
      <c r="G149" s="23">
        <f t="shared" si="102"/>
        <v>0.10036816922388164</v>
      </c>
      <c r="H149" s="23">
        <f t="shared" si="102"/>
        <v>0.10036816922388164</v>
      </c>
      <c r="I149" s="23">
        <f t="shared" si="102"/>
        <v>0.13738782563580035</v>
      </c>
      <c r="J149" s="23">
        <f t="shared" si="102"/>
        <v>0.10731359603200868</v>
      </c>
      <c r="K149" s="23">
        <f t="shared" si="102"/>
        <v>0.13738782563580035</v>
      </c>
      <c r="L149" s="23">
        <f t="shared" si="102"/>
        <v>0.10731359603200868</v>
      </c>
      <c r="M149" s="23">
        <f t="shared" si="102"/>
        <v>0.10731359603200868</v>
      </c>
      <c r="N149" s="23">
        <f t="shared" si="100"/>
        <v>1.1457048768391758</v>
      </c>
      <c r="O149" s="23">
        <f t="shared" si="98"/>
        <v>0.10036816922388164</v>
      </c>
      <c r="P149" s="23">
        <f t="shared" si="101"/>
        <v>11.415022169863056</v>
      </c>
      <c r="Q149" s="1"/>
      <c r="R149" s="1"/>
      <c r="S149" s="35"/>
      <c r="T149" s="1"/>
      <c r="U149" s="1"/>
      <c r="X149" s="1"/>
      <c r="Y149" s="1"/>
      <c r="Z149" s="1"/>
      <c r="AA149" s="1"/>
    </row>
    <row r="150" spans="2:27" x14ac:dyDescent="0.3">
      <c r="B150" s="38" t="str">
        <f t="shared" si="96"/>
        <v>Sense of place</v>
      </c>
      <c r="C150" s="23">
        <f t="shared" ref="C150:M150" si="103">C41*C$145</f>
        <v>7.3757880288011307E-2</v>
      </c>
      <c r="D150" s="23">
        <f t="shared" si="103"/>
        <v>7.3757880288011307E-2</v>
      </c>
      <c r="E150" s="23">
        <f t="shared" si="103"/>
        <v>0.10036816922388164</v>
      </c>
      <c r="F150" s="23">
        <f t="shared" si="103"/>
        <v>0.10036816922388164</v>
      </c>
      <c r="G150" s="23">
        <f t="shared" si="103"/>
        <v>0.10036816922388164</v>
      </c>
      <c r="H150" s="23">
        <f t="shared" si="103"/>
        <v>0.10036816922388164</v>
      </c>
      <c r="I150" s="23">
        <f t="shared" si="103"/>
        <v>0.13738782563580035</v>
      </c>
      <c r="J150" s="23">
        <f t="shared" si="103"/>
        <v>0.10731359603200868</v>
      </c>
      <c r="K150" s="23">
        <f t="shared" si="103"/>
        <v>0.13738782563580035</v>
      </c>
      <c r="L150" s="23">
        <f t="shared" si="103"/>
        <v>0.10731359603200868</v>
      </c>
      <c r="M150" s="23">
        <f t="shared" si="103"/>
        <v>0.10731359603200868</v>
      </c>
      <c r="N150" s="23">
        <f t="shared" si="100"/>
        <v>1.1457048768391758</v>
      </c>
      <c r="O150" s="23">
        <f t="shared" si="98"/>
        <v>0.10036816922388164</v>
      </c>
      <c r="P150" s="23">
        <f t="shared" si="101"/>
        <v>11.415022169863056</v>
      </c>
      <c r="Q150" s="1"/>
      <c r="S150" s="27"/>
      <c r="T150" s="1"/>
      <c r="U150" s="1"/>
      <c r="X150" s="1"/>
      <c r="Y150" s="1"/>
      <c r="Z150" s="1"/>
      <c r="AA150" s="1"/>
    </row>
    <row r="151" spans="2:27" x14ac:dyDescent="0.3">
      <c r="B151" s="38" t="str">
        <f t="shared" si="96"/>
        <v>Social cohesion</v>
      </c>
      <c r="C151" s="23">
        <f t="shared" ref="C151:M151" si="104">C42*C$145</f>
        <v>7.3757880288011307E-2</v>
      </c>
      <c r="D151" s="23">
        <f t="shared" si="104"/>
        <v>7.3757880288011307E-2</v>
      </c>
      <c r="E151" s="23">
        <f t="shared" si="104"/>
        <v>0.10036816922388164</v>
      </c>
      <c r="F151" s="23">
        <f t="shared" si="104"/>
        <v>0.10036816922388164</v>
      </c>
      <c r="G151" s="23">
        <f t="shared" si="104"/>
        <v>0.10036816922388164</v>
      </c>
      <c r="H151" s="23">
        <f t="shared" si="104"/>
        <v>0.10036816922388164</v>
      </c>
      <c r="I151" s="23">
        <f t="shared" si="104"/>
        <v>0.13738782563580035</v>
      </c>
      <c r="J151" s="23">
        <f t="shared" si="104"/>
        <v>0.10731359603200868</v>
      </c>
      <c r="K151" s="23">
        <f t="shared" si="104"/>
        <v>0.13738782563580035</v>
      </c>
      <c r="L151" s="23">
        <f t="shared" si="104"/>
        <v>0.10731359603200868</v>
      </c>
      <c r="M151" s="23">
        <f t="shared" si="104"/>
        <v>0.10731359603200868</v>
      </c>
      <c r="N151" s="23">
        <f t="shared" si="100"/>
        <v>1.1457048768391758</v>
      </c>
      <c r="O151" s="23">
        <f t="shared" si="98"/>
        <v>0.10036816922388164</v>
      </c>
      <c r="P151" s="23">
        <f t="shared" si="101"/>
        <v>11.415022169863056</v>
      </c>
      <c r="Q151" s="1"/>
      <c r="R151" s="40" t="s">
        <v>33</v>
      </c>
      <c r="S151" s="39">
        <f>S148/AF48</f>
        <v>1.9462976350045621E-2</v>
      </c>
      <c r="T151" s="15" t="s">
        <v>34</v>
      </c>
      <c r="U151" s="1"/>
      <c r="X151" s="1"/>
      <c r="Y151" s="1"/>
      <c r="Z151" s="1"/>
      <c r="AA151" s="1"/>
    </row>
    <row r="152" spans="2:27" x14ac:dyDescent="0.3">
      <c r="B152" s="38" t="str">
        <f t="shared" si="96"/>
        <v xml:space="preserve">Participation </v>
      </c>
      <c r="C152" s="23">
        <f t="shared" ref="C152:M152" si="105">C43*C$145</f>
        <v>7.3757880288011307E-2</v>
      </c>
      <c r="D152" s="23">
        <f t="shared" si="105"/>
        <v>7.3757880288011307E-2</v>
      </c>
      <c r="E152" s="23">
        <f t="shared" si="105"/>
        <v>0.10036816922388164</v>
      </c>
      <c r="F152" s="23">
        <f t="shared" si="105"/>
        <v>0.10036816922388164</v>
      </c>
      <c r="G152" s="23">
        <f t="shared" si="105"/>
        <v>0.10036816922388164</v>
      </c>
      <c r="H152" s="23">
        <f t="shared" si="105"/>
        <v>0.10036816922388164</v>
      </c>
      <c r="I152" s="23">
        <f t="shared" si="105"/>
        <v>0.13738782563580035</v>
      </c>
      <c r="J152" s="23">
        <f t="shared" si="105"/>
        <v>0.10731359603200868</v>
      </c>
      <c r="K152" s="23">
        <f t="shared" si="105"/>
        <v>0.13738782563580035</v>
      </c>
      <c r="L152" s="23">
        <f t="shared" si="105"/>
        <v>0.10731359603200868</v>
      </c>
      <c r="M152" s="23">
        <f t="shared" si="105"/>
        <v>0.10731359603200868</v>
      </c>
      <c r="N152" s="23">
        <f t="shared" si="100"/>
        <v>1.1457048768391758</v>
      </c>
      <c r="O152" s="23">
        <f t="shared" si="98"/>
        <v>0.10036816922388164</v>
      </c>
      <c r="P152" s="23">
        <f t="shared" si="101"/>
        <v>11.415022169863056</v>
      </c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x14ac:dyDescent="0.3">
      <c r="B153" s="38" t="str">
        <f t="shared" si="96"/>
        <v>Place attractiveness</v>
      </c>
      <c r="C153" s="23">
        <f t="shared" ref="C153:M153" si="106">C44*C$145</f>
        <v>4.425472817280679E-2</v>
      </c>
      <c r="D153" s="23">
        <f t="shared" si="106"/>
        <v>4.425472817280679E-2</v>
      </c>
      <c r="E153" s="23">
        <f t="shared" si="106"/>
        <v>3.3456056407960545E-2</v>
      </c>
      <c r="F153" s="23">
        <f t="shared" si="106"/>
        <v>3.3456056407960545E-2</v>
      </c>
      <c r="G153" s="23">
        <f t="shared" si="106"/>
        <v>3.3456056407960545E-2</v>
      </c>
      <c r="H153" s="23">
        <f t="shared" si="106"/>
        <v>3.3456056407960545E-2</v>
      </c>
      <c r="I153" s="23">
        <f t="shared" si="106"/>
        <v>4.5795941878600116E-2</v>
      </c>
      <c r="J153" s="23">
        <f t="shared" si="106"/>
        <v>6.4388157619205216E-2</v>
      </c>
      <c r="K153" s="23">
        <f t="shared" si="106"/>
        <v>4.5795941878600116E-2</v>
      </c>
      <c r="L153" s="23">
        <f t="shared" si="106"/>
        <v>6.4388157619205216E-2</v>
      </c>
      <c r="M153" s="23">
        <f t="shared" si="106"/>
        <v>6.4388157619205216E-2</v>
      </c>
      <c r="N153" s="23">
        <f t="shared" si="100"/>
        <v>0.50709003859227175</v>
      </c>
      <c r="O153" s="23">
        <f t="shared" si="98"/>
        <v>4.5795941878600116E-2</v>
      </c>
      <c r="P153" s="23">
        <f t="shared" si="101"/>
        <v>11.072816013622131</v>
      </c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x14ac:dyDescent="0.3">
      <c r="B154" s="38" t="str">
        <f t="shared" si="96"/>
        <v>Financial self-sustainability</v>
      </c>
      <c r="C154" s="23">
        <f t="shared" ref="C154:M154" si="107">C45*C$145</f>
        <v>3.1610520123433412E-2</v>
      </c>
      <c r="D154" s="23">
        <f t="shared" si="107"/>
        <v>3.1610520123433412E-2</v>
      </c>
      <c r="E154" s="23">
        <f t="shared" si="107"/>
        <v>2.0073633844776329E-2</v>
      </c>
      <c r="F154" s="23">
        <f t="shared" si="107"/>
        <v>2.0073633844776329E-2</v>
      </c>
      <c r="G154" s="23">
        <f t="shared" si="107"/>
        <v>2.0073633844776329E-2</v>
      </c>
      <c r="H154" s="23">
        <f t="shared" si="107"/>
        <v>2.0073633844776329E-2</v>
      </c>
      <c r="I154" s="23">
        <f t="shared" si="107"/>
        <v>1.5265313959533372E-2</v>
      </c>
      <c r="J154" s="23">
        <f t="shared" si="107"/>
        <v>2.1462719206401738E-2</v>
      </c>
      <c r="K154" s="23">
        <f t="shared" si="107"/>
        <v>1.5265313959533372E-2</v>
      </c>
      <c r="L154" s="23">
        <f t="shared" si="107"/>
        <v>2.1462719206401738E-2</v>
      </c>
      <c r="M154" s="23">
        <f t="shared" si="107"/>
        <v>2.1462719206401738E-2</v>
      </c>
      <c r="N154" s="23">
        <f t="shared" si="100"/>
        <v>0.23843436116424413</v>
      </c>
      <c r="O154" s="23">
        <f t="shared" si="98"/>
        <v>2.1462719206401738E-2</v>
      </c>
      <c r="P154" s="23">
        <f t="shared" si="101"/>
        <v>11.109233591106468</v>
      </c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x14ac:dyDescent="0.3">
      <c r="B155" s="38" t="str">
        <f t="shared" si="96"/>
        <v>Jobs creation</v>
      </c>
      <c r="C155" s="23">
        <f t="shared" ref="C155:M155" si="108">C46*C$145</f>
        <v>4.425472817280679E-2</v>
      </c>
      <c r="D155" s="23">
        <f t="shared" si="108"/>
        <v>4.425472817280679E-2</v>
      </c>
      <c r="E155" s="23">
        <f t="shared" si="108"/>
        <v>3.3456056407960545E-2</v>
      </c>
      <c r="F155" s="23">
        <f t="shared" si="108"/>
        <v>3.3456056407960545E-2</v>
      </c>
      <c r="G155" s="23">
        <f t="shared" si="108"/>
        <v>3.3456056407960545E-2</v>
      </c>
      <c r="H155" s="23">
        <f t="shared" si="108"/>
        <v>3.3456056407960545E-2</v>
      </c>
      <c r="I155" s="23">
        <f t="shared" si="108"/>
        <v>4.5795941878600116E-2</v>
      </c>
      <c r="J155" s="23">
        <f t="shared" si="108"/>
        <v>6.4388157619205216E-2</v>
      </c>
      <c r="K155" s="23">
        <f t="shared" si="108"/>
        <v>4.5795941878600116E-2</v>
      </c>
      <c r="L155" s="23">
        <f t="shared" si="108"/>
        <v>6.4388157619205216E-2</v>
      </c>
      <c r="M155" s="23">
        <f t="shared" si="108"/>
        <v>6.4388157619205216E-2</v>
      </c>
      <c r="N155" s="23">
        <f t="shared" si="100"/>
        <v>0.50709003859227175</v>
      </c>
      <c r="O155" s="23">
        <f t="shared" si="98"/>
        <v>4.5795941878600116E-2</v>
      </c>
      <c r="P155" s="23">
        <f t="shared" si="101"/>
        <v>11.072816013622131</v>
      </c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x14ac:dyDescent="0.3">
      <c r="B156" s="38" t="str">
        <f t="shared" si="96"/>
        <v>Energy efficiency</v>
      </c>
      <c r="C156" s="23">
        <f t="shared" ref="C156:M156" si="109">C47*C$145</f>
        <v>3.1610520123433412E-2</v>
      </c>
      <c r="D156" s="23">
        <f t="shared" si="109"/>
        <v>3.1610520123433412E-2</v>
      </c>
      <c r="E156" s="23">
        <f t="shared" si="109"/>
        <v>2.0073633844776329E-2</v>
      </c>
      <c r="F156" s="23">
        <f t="shared" si="109"/>
        <v>2.0073633844776329E-2</v>
      </c>
      <c r="G156" s="23">
        <f t="shared" si="109"/>
        <v>2.0073633844776329E-2</v>
      </c>
      <c r="H156" s="23">
        <f t="shared" si="109"/>
        <v>2.0073633844776329E-2</v>
      </c>
      <c r="I156" s="23">
        <f t="shared" si="109"/>
        <v>1.5265313959533372E-2</v>
      </c>
      <c r="J156" s="23">
        <f t="shared" si="109"/>
        <v>2.1462719206401738E-2</v>
      </c>
      <c r="K156" s="23">
        <f t="shared" si="109"/>
        <v>1.5265313959533372E-2</v>
      </c>
      <c r="L156" s="23">
        <f t="shared" si="109"/>
        <v>2.1462719206401738E-2</v>
      </c>
      <c r="M156" s="23">
        <f t="shared" si="109"/>
        <v>2.1462719206401738E-2</v>
      </c>
      <c r="N156" s="23">
        <f t="shared" si="100"/>
        <v>0.23843436116424413</v>
      </c>
      <c r="O156" s="23">
        <f t="shared" si="98"/>
        <v>2.1462719206401738E-2</v>
      </c>
      <c r="P156" s="23">
        <f t="shared" si="101"/>
        <v>11.109233591106468</v>
      </c>
      <c r="Q156" s="1"/>
      <c r="W156" s="1"/>
      <c r="X156" s="1"/>
      <c r="Y156" s="1"/>
      <c r="Z156" s="1"/>
      <c r="AA156" s="1"/>
    </row>
    <row r="157" spans="2:27" x14ac:dyDescent="0.3">
      <c r="B157" s="38" t="str">
        <f t="shared" si="96"/>
        <v>Greenhouse gas emissions</v>
      </c>
      <c r="C157" s="23">
        <f t="shared" ref="C157:M157" si="110">C48*C$145</f>
        <v>3.1610520123433412E-2</v>
      </c>
      <c r="D157" s="23">
        <f t="shared" si="110"/>
        <v>3.1610520123433412E-2</v>
      </c>
      <c r="E157" s="23">
        <f t="shared" si="110"/>
        <v>2.0073633844776329E-2</v>
      </c>
      <c r="F157" s="23">
        <f t="shared" si="110"/>
        <v>2.0073633844776329E-2</v>
      </c>
      <c r="G157" s="23">
        <f t="shared" si="110"/>
        <v>2.0073633844776329E-2</v>
      </c>
      <c r="H157" s="23">
        <f t="shared" si="110"/>
        <v>2.0073633844776329E-2</v>
      </c>
      <c r="I157" s="23">
        <f t="shared" si="110"/>
        <v>1.5265313959533372E-2</v>
      </c>
      <c r="J157" s="23">
        <f t="shared" si="110"/>
        <v>2.1462719206401738E-2</v>
      </c>
      <c r="K157" s="23">
        <f t="shared" si="110"/>
        <v>1.5265313959533372E-2</v>
      </c>
      <c r="L157" s="23">
        <f t="shared" si="110"/>
        <v>2.1462719206401738E-2</v>
      </c>
      <c r="M157" s="23">
        <f t="shared" si="110"/>
        <v>2.1462719206401738E-2</v>
      </c>
      <c r="N157" s="23">
        <f t="shared" si="100"/>
        <v>0.23843436116424413</v>
      </c>
      <c r="O157" s="23">
        <f t="shared" si="98"/>
        <v>2.1462719206401738E-2</v>
      </c>
      <c r="P157" s="23">
        <f t="shared" si="101"/>
        <v>11.109233591106468</v>
      </c>
      <c r="Q157" s="1"/>
      <c r="W157" s="1"/>
      <c r="X157" s="1"/>
      <c r="Y157" s="1"/>
      <c r="Z157" s="1"/>
      <c r="AA157" s="1"/>
    </row>
    <row r="158" spans="2:27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41" t="s">
        <v>9</v>
      </c>
      <c r="P158" s="39">
        <f>AVERAGE(P147:P157)</f>
        <v>11.293890942885689</v>
      </c>
      <c r="Q158" s="1"/>
      <c r="W158" s="1"/>
      <c r="X158" s="1"/>
      <c r="Y158" s="1"/>
      <c r="Z158" s="1"/>
      <c r="AA158" s="1"/>
    </row>
    <row r="159" spans="2:27" x14ac:dyDescent="0.3">
      <c r="B159" s="14" t="str">
        <f>B51</f>
        <v xml:space="preserve">Matrise 2 - Parvise sammenligninger av alternativer med referanse til </v>
      </c>
      <c r="E159" s="14" t="str">
        <f>E51</f>
        <v>Authenticity &amp; integrity</v>
      </c>
      <c r="Y159" s="1"/>
      <c r="Z159" s="1"/>
    </row>
    <row r="160" spans="2:27" x14ac:dyDescent="0.3">
      <c r="Y160" s="1"/>
      <c r="Z160" s="1"/>
    </row>
    <row r="161" spans="2:27" x14ac:dyDescent="0.3">
      <c r="B161" s="36" t="s">
        <v>5</v>
      </c>
      <c r="C161" s="37">
        <f>L54</f>
        <v>0.63334572030224201</v>
      </c>
      <c r="D161" s="37">
        <f>L55</f>
        <v>0.26049795615013011</v>
      </c>
      <c r="E161" s="37">
        <f>L56</f>
        <v>0.1061563235476279</v>
      </c>
      <c r="F161" s="1"/>
      <c r="G161" s="1"/>
      <c r="H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x14ac:dyDescent="0.3">
      <c r="B162" s="38" t="str">
        <f>B53</f>
        <v>Kriterier</v>
      </c>
      <c r="C162" s="17" t="str">
        <f>B163</f>
        <v>Opsjon A</v>
      </c>
      <c r="D162" s="17" t="str">
        <f>B164</f>
        <v>Opsjon B</v>
      </c>
      <c r="E162" s="17" t="str">
        <f>B165</f>
        <v>Opsjon C</v>
      </c>
      <c r="F162" s="17" t="s">
        <v>4</v>
      </c>
      <c r="G162" s="17" t="s">
        <v>5</v>
      </c>
      <c r="H162" s="17" t="s">
        <v>6</v>
      </c>
      <c r="J162" s="2" t="s">
        <v>7</v>
      </c>
      <c r="K162" s="39">
        <f>H166-O56</f>
        <v>3.871468095946673E-2</v>
      </c>
      <c r="Q162" s="1"/>
      <c r="T162" s="1"/>
      <c r="U162" s="1"/>
      <c r="X162" s="1"/>
      <c r="Y162" s="1"/>
      <c r="Z162" s="1"/>
      <c r="AA162" s="1"/>
    </row>
    <row r="163" spans="2:27" x14ac:dyDescent="0.3">
      <c r="B163" s="38" t="str">
        <f>B54</f>
        <v>Opsjon A</v>
      </c>
      <c r="C163" s="23">
        <f>C54*C$161</f>
        <v>0.63334572030224201</v>
      </c>
      <c r="D163" s="23">
        <f t="shared" ref="D163:E163" si="111">D54*D$161</f>
        <v>0.78149386845039026</v>
      </c>
      <c r="E163" s="23">
        <f t="shared" si="111"/>
        <v>0.53078161773813948</v>
      </c>
      <c r="F163" s="23">
        <f>C163+D163+E163</f>
        <v>1.9456212064907716</v>
      </c>
      <c r="G163" s="23">
        <f>L54</f>
        <v>0.63334572030224201</v>
      </c>
      <c r="H163" s="23">
        <f>F163/G163</f>
        <v>3.0719734011343633</v>
      </c>
      <c r="J163" s="2" t="s">
        <v>8</v>
      </c>
      <c r="K163" s="39">
        <f>O56-1</f>
        <v>2</v>
      </c>
      <c r="Q163" s="1"/>
      <c r="T163" s="1"/>
      <c r="U163" s="1"/>
      <c r="X163" s="1"/>
      <c r="Y163" s="1"/>
      <c r="Z163" s="1"/>
      <c r="AA163" s="1"/>
    </row>
    <row r="164" spans="2:27" x14ac:dyDescent="0.3">
      <c r="B164" s="38" t="str">
        <f>B55</f>
        <v>Opsjon B</v>
      </c>
      <c r="C164" s="23">
        <f t="shared" ref="C164:E165" si="112">C55*C$161</f>
        <v>0.21111524010074734</v>
      </c>
      <c r="D164" s="23">
        <f t="shared" si="112"/>
        <v>0.26049795615013011</v>
      </c>
      <c r="E164" s="23">
        <f>E55*E$161</f>
        <v>0.31846897064288371</v>
      </c>
      <c r="F164" s="23">
        <f t="shared" ref="F164:F165" si="113">C164+D164+E164</f>
        <v>0.79008216689376121</v>
      </c>
      <c r="G164" s="23">
        <f t="shared" ref="G164:G165" si="114">L55</f>
        <v>0.26049795615013011</v>
      </c>
      <c r="H164" s="23">
        <f t="shared" ref="H164:H165" si="115">F164/G164</f>
        <v>3.0329687747662071</v>
      </c>
      <c r="J164" s="2" t="s">
        <v>32</v>
      </c>
      <c r="K164" s="39">
        <f>K162/K163</f>
        <v>1.9357340479733365E-2</v>
      </c>
      <c r="Q164" s="1"/>
      <c r="T164" s="1"/>
      <c r="U164" s="1"/>
      <c r="X164" s="1"/>
      <c r="Y164" s="1"/>
      <c r="Z164" s="1"/>
    </row>
    <row r="165" spans="2:27" x14ac:dyDescent="0.3">
      <c r="B165" s="38" t="str">
        <f>B56</f>
        <v>Opsjon C</v>
      </c>
      <c r="C165" s="23">
        <f t="shared" si="112"/>
        <v>0.12666914406044841</v>
      </c>
      <c r="D165" s="23">
        <f t="shared" si="112"/>
        <v>8.6832652050043369E-2</v>
      </c>
      <c r="E165" s="23">
        <f t="shared" si="112"/>
        <v>0.1061563235476279</v>
      </c>
      <c r="F165" s="23">
        <f t="shared" si="113"/>
        <v>0.31965811965811969</v>
      </c>
      <c r="G165" s="23">
        <f t="shared" si="114"/>
        <v>0.1061563235476279</v>
      </c>
      <c r="H165" s="23">
        <f t="shared" si="115"/>
        <v>3.0112018669778298</v>
      </c>
      <c r="Q165" s="1"/>
      <c r="R165" s="1"/>
      <c r="S165" s="35"/>
      <c r="T165" s="1"/>
      <c r="U165" s="1"/>
      <c r="X165" s="1"/>
      <c r="Y165" s="1"/>
      <c r="Z165" s="1"/>
      <c r="AA165" s="1"/>
    </row>
    <row r="166" spans="2:27" x14ac:dyDescent="0.3">
      <c r="B166" s="1"/>
      <c r="C166" s="1"/>
      <c r="D166" s="1"/>
      <c r="E166" s="1"/>
      <c r="F166" s="1"/>
      <c r="G166" s="41" t="s">
        <v>9</v>
      </c>
      <c r="H166" s="39">
        <f>AVERAGE(H163:H165)</f>
        <v>3.0387146809594667</v>
      </c>
      <c r="I166" s="1"/>
      <c r="J166" s="40" t="s">
        <v>33</v>
      </c>
      <c r="K166" s="39">
        <f>K164/P56</f>
        <v>3.3374724965057528E-2</v>
      </c>
      <c r="L166" s="15" t="s">
        <v>34</v>
      </c>
      <c r="M166" s="1"/>
      <c r="Q166" s="1"/>
      <c r="W166" s="1"/>
      <c r="X166" s="1"/>
      <c r="Y166" s="1"/>
      <c r="Z166" s="1"/>
      <c r="AA166" s="1"/>
    </row>
    <row r="167" spans="2:27" x14ac:dyDescent="0.3">
      <c r="B167" s="14" t="str">
        <f>B59</f>
        <v xml:space="preserve">Matrise 3 - Parvise sammenligninger av alternativer med referanse til </v>
      </c>
      <c r="E167" s="14" t="str">
        <f>E59</f>
        <v>Intrinsic value</v>
      </c>
      <c r="Y167" s="1"/>
      <c r="Z167" s="1"/>
    </row>
    <row r="168" spans="2:27" x14ac:dyDescent="0.3">
      <c r="Y168" s="1"/>
      <c r="Z168" s="1"/>
    </row>
    <row r="169" spans="2:27" x14ac:dyDescent="0.3">
      <c r="B169" s="36" t="s">
        <v>5</v>
      </c>
      <c r="C169" s="37">
        <f>L62</f>
        <v>0.63334572030224201</v>
      </c>
      <c r="D169" s="37">
        <f>L63</f>
        <v>0.26049795615013011</v>
      </c>
      <c r="E169" s="37">
        <f>L64</f>
        <v>0.1061563235476279</v>
      </c>
      <c r="F169" s="1"/>
      <c r="G169" s="1"/>
      <c r="H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x14ac:dyDescent="0.3">
      <c r="B170" s="38" t="str">
        <f>B61</f>
        <v>Kriterier</v>
      </c>
      <c r="C170" s="17" t="str">
        <f>B171</f>
        <v>Opsjon A</v>
      </c>
      <c r="D170" s="17" t="str">
        <f>B172</f>
        <v>Opsjon B</v>
      </c>
      <c r="E170" s="17" t="str">
        <f>B173</f>
        <v>Opsjon C</v>
      </c>
      <c r="F170" s="17" t="s">
        <v>4</v>
      </c>
      <c r="G170" s="17" t="s">
        <v>5</v>
      </c>
      <c r="H170" s="17" t="s">
        <v>6</v>
      </c>
      <c r="J170" s="2" t="s">
        <v>7</v>
      </c>
      <c r="K170" s="39">
        <f>H174-O64</f>
        <v>3.871468095946673E-2</v>
      </c>
      <c r="Q170" s="1"/>
      <c r="T170" s="1"/>
      <c r="U170" s="1"/>
      <c r="X170" s="1"/>
      <c r="Y170" s="1"/>
      <c r="Z170" s="1"/>
      <c r="AA170" s="1"/>
    </row>
    <row r="171" spans="2:27" x14ac:dyDescent="0.3">
      <c r="B171" s="38" t="str">
        <f>B62</f>
        <v>Opsjon A</v>
      </c>
      <c r="C171" s="23">
        <f>C62*C$169</f>
        <v>0.63334572030224201</v>
      </c>
      <c r="D171" s="23">
        <f t="shared" ref="D171:E171" si="116">D62*D$169</f>
        <v>0.78149386845039026</v>
      </c>
      <c r="E171" s="23">
        <f t="shared" si="116"/>
        <v>0.53078161773813948</v>
      </c>
      <c r="F171" s="23">
        <f>C171+D171+E171</f>
        <v>1.9456212064907716</v>
      </c>
      <c r="G171" s="23">
        <f>L62</f>
        <v>0.63334572030224201</v>
      </c>
      <c r="H171" s="23">
        <f>F171/G171</f>
        <v>3.0719734011343633</v>
      </c>
      <c r="J171" s="2" t="s">
        <v>8</v>
      </c>
      <c r="K171" s="39">
        <f>O64-1</f>
        <v>2</v>
      </c>
      <c r="Q171" s="1"/>
      <c r="T171" s="1"/>
      <c r="U171" s="1"/>
      <c r="X171" s="1"/>
      <c r="Y171" s="1"/>
      <c r="Z171" s="1"/>
      <c r="AA171" s="1"/>
    </row>
    <row r="172" spans="2:27" x14ac:dyDescent="0.3">
      <c r="B172" s="38" t="str">
        <f>B63</f>
        <v>Opsjon B</v>
      </c>
      <c r="C172" s="23">
        <f t="shared" ref="C172:E173" si="117">C63*C$169</f>
        <v>0.21111524010074734</v>
      </c>
      <c r="D172" s="23">
        <f t="shared" si="117"/>
        <v>0.26049795615013011</v>
      </c>
      <c r="E172" s="23">
        <f>E63*E$169</f>
        <v>0.31846897064288371</v>
      </c>
      <c r="F172" s="23">
        <f t="shared" ref="F172" si="118">C172+D172+E172</f>
        <v>0.79008216689376121</v>
      </c>
      <c r="G172" s="23">
        <f t="shared" ref="G172:G173" si="119">L63</f>
        <v>0.26049795615013011</v>
      </c>
      <c r="H172" s="23">
        <f t="shared" ref="H172:H173" si="120">F172/G172</f>
        <v>3.0329687747662071</v>
      </c>
      <c r="J172" s="2" t="s">
        <v>32</v>
      </c>
      <c r="K172" s="39">
        <f>K170/K171</f>
        <v>1.9357340479733365E-2</v>
      </c>
      <c r="Q172" s="1"/>
      <c r="T172" s="1"/>
      <c r="U172" s="1"/>
      <c r="X172" s="1"/>
      <c r="Y172" s="1"/>
      <c r="Z172" s="1"/>
    </row>
    <row r="173" spans="2:27" x14ac:dyDescent="0.3">
      <c r="B173" s="38" t="str">
        <f>B64</f>
        <v>Opsjon C</v>
      </c>
      <c r="C173" s="23">
        <f t="shared" si="117"/>
        <v>0.12666914406044841</v>
      </c>
      <c r="D173" s="23">
        <f t="shared" si="117"/>
        <v>8.6832652050043369E-2</v>
      </c>
      <c r="E173" s="23">
        <f t="shared" si="117"/>
        <v>0.1061563235476279</v>
      </c>
      <c r="F173" s="23">
        <f>C173+D173+E173</f>
        <v>0.31965811965811969</v>
      </c>
      <c r="G173" s="23">
        <f t="shared" si="119"/>
        <v>0.1061563235476279</v>
      </c>
      <c r="H173" s="23">
        <f t="shared" si="120"/>
        <v>3.0112018669778298</v>
      </c>
      <c r="Q173" s="1"/>
      <c r="R173" s="1"/>
      <c r="S173" s="35"/>
      <c r="T173" s="1"/>
      <c r="U173" s="1"/>
      <c r="X173" s="1"/>
      <c r="Y173" s="1"/>
      <c r="Z173" s="1"/>
      <c r="AA173" s="1"/>
    </row>
    <row r="174" spans="2:27" x14ac:dyDescent="0.3">
      <c r="B174" s="1"/>
      <c r="C174" s="1"/>
      <c r="D174" s="1"/>
      <c r="E174" s="1"/>
      <c r="F174" s="1"/>
      <c r="G174" s="41" t="s">
        <v>9</v>
      </c>
      <c r="H174" s="39">
        <f>AVERAGE(H171:H173)</f>
        <v>3.0387146809594667</v>
      </c>
      <c r="I174" s="1"/>
      <c r="J174" s="40" t="s">
        <v>33</v>
      </c>
      <c r="K174" s="39">
        <f>K172/P64</f>
        <v>3.3374724965057528E-2</v>
      </c>
      <c r="L174" s="15" t="s">
        <v>34</v>
      </c>
      <c r="M174" s="1"/>
      <c r="Q174" s="1"/>
      <c r="W174" s="1"/>
      <c r="X174" s="1"/>
      <c r="Y174" s="1"/>
      <c r="Z174" s="1"/>
      <c r="AA174" s="1"/>
    </row>
    <row r="175" spans="2:27" x14ac:dyDescent="0.3">
      <c r="B175" s="14" t="str">
        <f>B67</f>
        <v>Matrise 4 - Parvise sammenligninger av alternativer med referanse til</v>
      </c>
      <c r="E175" s="14" t="str">
        <f>E67</f>
        <v>Local identity</v>
      </c>
      <c r="Y175" s="1"/>
      <c r="Z175" s="1"/>
    </row>
    <row r="176" spans="2:27" x14ac:dyDescent="0.3">
      <c r="Y176" s="1"/>
      <c r="Z176" s="1"/>
    </row>
    <row r="177" spans="2:27" x14ac:dyDescent="0.3">
      <c r="B177" s="36" t="s">
        <v>5</v>
      </c>
      <c r="C177" s="37">
        <f>L70</f>
        <v>0.26049795615013011</v>
      </c>
      <c r="D177" s="37">
        <f>L71</f>
        <v>0.63334572030224201</v>
      </c>
      <c r="E177" s="37">
        <f>L72</f>
        <v>0.1061563235476279</v>
      </c>
      <c r="F177" s="1"/>
      <c r="G177" s="1"/>
      <c r="H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x14ac:dyDescent="0.3">
      <c r="B178" s="38" t="str">
        <f>B69</f>
        <v>Kriterier</v>
      </c>
      <c r="C178" s="17" t="str">
        <f>B179</f>
        <v>Opsjon A</v>
      </c>
      <c r="D178" s="17" t="str">
        <f>B180</f>
        <v>Opsjon B</v>
      </c>
      <c r="E178" s="17" t="str">
        <f>B181</f>
        <v>Opsjon C</v>
      </c>
      <c r="F178" s="17" t="s">
        <v>4</v>
      </c>
      <c r="G178" s="17" t="s">
        <v>5</v>
      </c>
      <c r="H178" s="17" t="s">
        <v>6</v>
      </c>
      <c r="J178" s="2" t="s">
        <v>7</v>
      </c>
      <c r="K178" s="39">
        <f>H182-O72</f>
        <v>3.871468095946673E-2</v>
      </c>
      <c r="Q178" s="1"/>
      <c r="T178" s="1"/>
      <c r="U178" s="1"/>
      <c r="X178" s="1"/>
      <c r="Y178" s="1"/>
      <c r="Z178" s="1"/>
      <c r="AA178" s="1"/>
    </row>
    <row r="179" spans="2:27" x14ac:dyDescent="0.3">
      <c r="B179" s="38" t="str">
        <f>B70</f>
        <v>Opsjon A</v>
      </c>
      <c r="C179" s="23">
        <f>C70*C$177</f>
        <v>0.26049795615013011</v>
      </c>
      <c r="D179" s="23">
        <f t="shared" ref="D179:E179" si="121">D70*D$177</f>
        <v>0.21111524010074734</v>
      </c>
      <c r="E179" s="23">
        <f t="shared" si="121"/>
        <v>0.31846897064288371</v>
      </c>
      <c r="F179" s="23">
        <f>C179+D179+E179</f>
        <v>0.79008216689376121</v>
      </c>
      <c r="G179" s="23">
        <f>L70</f>
        <v>0.26049795615013011</v>
      </c>
      <c r="H179" s="23">
        <f>F179/G179</f>
        <v>3.0329687747662071</v>
      </c>
      <c r="J179" s="2" t="s">
        <v>8</v>
      </c>
      <c r="K179" s="39">
        <f>O72-1</f>
        <v>2</v>
      </c>
      <c r="Q179" s="1"/>
      <c r="T179" s="1"/>
      <c r="U179" s="1"/>
      <c r="X179" s="1"/>
      <c r="Y179" s="1"/>
      <c r="Z179" s="1"/>
      <c r="AA179" s="1"/>
    </row>
    <row r="180" spans="2:27" x14ac:dyDescent="0.3">
      <c r="B180" s="38" t="str">
        <f>B71</f>
        <v>Opsjon B</v>
      </c>
      <c r="C180" s="23">
        <f t="shared" ref="C180:E181" si="122">C71*C$177</f>
        <v>0.78149386845039026</v>
      </c>
      <c r="D180" s="23">
        <f t="shared" si="122"/>
        <v>0.63334572030224201</v>
      </c>
      <c r="E180" s="23">
        <f t="shared" si="122"/>
        <v>0.53078161773813948</v>
      </c>
      <c r="F180" s="23">
        <f t="shared" ref="F180:F181" si="123">C180+D180+E180</f>
        <v>1.9456212064907716</v>
      </c>
      <c r="G180" s="23">
        <f t="shared" ref="G180:G181" si="124">L71</f>
        <v>0.63334572030224201</v>
      </c>
      <c r="H180" s="23">
        <f t="shared" ref="H180:H181" si="125">F180/G180</f>
        <v>3.0719734011343633</v>
      </c>
      <c r="J180" s="2" t="s">
        <v>32</v>
      </c>
      <c r="K180" s="39">
        <f>K178/K179</f>
        <v>1.9357340479733365E-2</v>
      </c>
      <c r="Q180" s="1"/>
      <c r="T180" s="1"/>
      <c r="U180" s="1"/>
      <c r="X180" s="1"/>
      <c r="Y180" s="1"/>
      <c r="Z180" s="1"/>
    </row>
    <row r="181" spans="2:27" x14ac:dyDescent="0.3">
      <c r="B181" s="38" t="str">
        <f>B72</f>
        <v>Opsjon C</v>
      </c>
      <c r="C181" s="23">
        <f t="shared" si="122"/>
        <v>8.6832652050043369E-2</v>
      </c>
      <c r="D181" s="23">
        <f t="shared" si="122"/>
        <v>0.12666914406044841</v>
      </c>
      <c r="E181" s="23">
        <f t="shared" si="122"/>
        <v>0.1061563235476279</v>
      </c>
      <c r="F181" s="23">
        <f t="shared" si="123"/>
        <v>0.31965811965811969</v>
      </c>
      <c r="G181" s="23">
        <f t="shared" si="124"/>
        <v>0.1061563235476279</v>
      </c>
      <c r="H181" s="23">
        <f t="shared" si="125"/>
        <v>3.0112018669778298</v>
      </c>
      <c r="Q181" s="1"/>
      <c r="R181" s="1"/>
      <c r="S181" s="35"/>
      <c r="T181" s="1"/>
      <c r="U181" s="1"/>
      <c r="X181" s="1"/>
      <c r="Y181" s="1"/>
      <c r="Z181" s="1"/>
      <c r="AA181" s="1"/>
    </row>
    <row r="182" spans="2:27" x14ac:dyDescent="0.3">
      <c r="B182" s="1"/>
      <c r="C182" s="1"/>
      <c r="D182" s="1"/>
      <c r="E182" s="1"/>
      <c r="F182" s="1"/>
      <c r="G182" s="41" t="s">
        <v>9</v>
      </c>
      <c r="H182" s="39">
        <f>AVERAGE(H179:H181)</f>
        <v>3.0387146809594667</v>
      </c>
      <c r="I182" s="1"/>
      <c r="J182" s="40" t="s">
        <v>33</v>
      </c>
      <c r="K182" s="39">
        <f>K180/P72</f>
        <v>3.3374724965057528E-2</v>
      </c>
      <c r="L182" s="15" t="s">
        <v>34</v>
      </c>
      <c r="M182" s="1"/>
      <c r="Q182" s="1"/>
      <c r="W182" s="1"/>
      <c r="X182" s="1"/>
      <c r="Y182" s="1"/>
      <c r="Z182" s="1"/>
      <c r="AA182" s="1"/>
    </row>
    <row r="183" spans="2:27" x14ac:dyDescent="0.3">
      <c r="B183" s="14" t="str">
        <f>B75</f>
        <v>Matrise 5 - Parvise sammenligninger av alternativer med referanse til</v>
      </c>
      <c r="E183" s="14" t="str">
        <f>E75</f>
        <v>Sense of place</v>
      </c>
      <c r="Y183" s="1"/>
      <c r="Z183" s="1"/>
    </row>
    <row r="184" spans="2:27" x14ac:dyDescent="0.3">
      <c r="Y184" s="1"/>
      <c r="Z184" s="1"/>
    </row>
    <row r="185" spans="2:27" x14ac:dyDescent="0.3">
      <c r="B185" s="36" t="s">
        <v>5</v>
      </c>
      <c r="C185" s="37">
        <f>L78</f>
        <v>0.26049795615013011</v>
      </c>
      <c r="D185" s="37">
        <f>L79</f>
        <v>0.63334572030224201</v>
      </c>
      <c r="E185" s="37">
        <f>L80</f>
        <v>0.1061563235476279</v>
      </c>
      <c r="F185" s="1"/>
      <c r="G185" s="1"/>
      <c r="H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x14ac:dyDescent="0.3">
      <c r="B186" s="38" t="str">
        <f>B77</f>
        <v>Kriterier</v>
      </c>
      <c r="C186" s="17" t="str">
        <f>B187</f>
        <v>Opsjon A</v>
      </c>
      <c r="D186" s="17" t="str">
        <f>B188</f>
        <v>Opsjon B</v>
      </c>
      <c r="E186" s="17" t="str">
        <f>B189</f>
        <v>Opsjon C</v>
      </c>
      <c r="F186" s="17" t="s">
        <v>4</v>
      </c>
      <c r="G186" s="17" t="s">
        <v>5</v>
      </c>
      <c r="H186" s="17" t="s">
        <v>6</v>
      </c>
      <c r="J186" s="2" t="s">
        <v>7</v>
      </c>
      <c r="K186" s="39">
        <f>H190-O80</f>
        <v>3.871468095946673E-2</v>
      </c>
      <c r="Q186" s="1"/>
      <c r="T186" s="1"/>
      <c r="U186" s="1"/>
      <c r="X186" s="1"/>
      <c r="Y186" s="1"/>
      <c r="Z186" s="1"/>
      <c r="AA186" s="1"/>
    </row>
    <row r="187" spans="2:27" x14ac:dyDescent="0.3">
      <c r="B187" s="38" t="str">
        <f>B78</f>
        <v>Opsjon A</v>
      </c>
      <c r="C187" s="23">
        <f>C78*C$185</f>
        <v>0.26049795615013011</v>
      </c>
      <c r="D187" s="23">
        <f t="shared" ref="D187:E187" si="126">D78*D$185</f>
        <v>0.21111524010074734</v>
      </c>
      <c r="E187" s="23">
        <f t="shared" si="126"/>
        <v>0.31846897064288371</v>
      </c>
      <c r="F187" s="23">
        <f>C187+D187+E187</f>
        <v>0.79008216689376121</v>
      </c>
      <c r="G187" s="23">
        <f>L78</f>
        <v>0.26049795615013011</v>
      </c>
      <c r="H187" s="23">
        <f>F187/G187</f>
        <v>3.0329687747662071</v>
      </c>
      <c r="J187" s="2" t="s">
        <v>8</v>
      </c>
      <c r="K187" s="39">
        <f>O80-1</f>
        <v>2</v>
      </c>
      <c r="Q187" s="1"/>
      <c r="T187" s="1"/>
      <c r="U187" s="1"/>
      <c r="X187" s="1"/>
      <c r="Y187" s="1"/>
      <c r="Z187" s="1"/>
      <c r="AA187" s="1"/>
    </row>
    <row r="188" spans="2:27" x14ac:dyDescent="0.3">
      <c r="B188" s="38" t="str">
        <f>B79</f>
        <v>Opsjon B</v>
      </c>
      <c r="C188" s="23">
        <f t="shared" ref="C188:E189" si="127">C79*C$185</f>
        <v>0.78149386845039026</v>
      </c>
      <c r="D188" s="23">
        <f t="shared" si="127"/>
        <v>0.63334572030224201</v>
      </c>
      <c r="E188" s="23">
        <f t="shared" si="127"/>
        <v>0.53078161773813948</v>
      </c>
      <c r="F188" s="23">
        <f t="shared" ref="F188:F189" si="128">C188+D188+E188</f>
        <v>1.9456212064907716</v>
      </c>
      <c r="G188" s="23">
        <f t="shared" ref="G188:G189" si="129">L79</f>
        <v>0.63334572030224201</v>
      </c>
      <c r="H188" s="23">
        <f t="shared" ref="H188:H189" si="130">F188/G188</f>
        <v>3.0719734011343633</v>
      </c>
      <c r="J188" s="2" t="s">
        <v>32</v>
      </c>
      <c r="K188" s="39">
        <f>K186/K187</f>
        <v>1.9357340479733365E-2</v>
      </c>
      <c r="Q188" s="1"/>
      <c r="T188" s="1"/>
      <c r="U188" s="1"/>
      <c r="X188" s="1"/>
      <c r="Y188" s="1"/>
      <c r="Z188" s="1"/>
    </row>
    <row r="189" spans="2:27" x14ac:dyDescent="0.3">
      <c r="B189" s="38" t="str">
        <f>B80</f>
        <v>Opsjon C</v>
      </c>
      <c r="C189" s="23">
        <f t="shared" si="127"/>
        <v>8.6832652050043369E-2</v>
      </c>
      <c r="D189" s="23">
        <f t="shared" si="127"/>
        <v>0.12666914406044841</v>
      </c>
      <c r="E189" s="23">
        <f t="shared" si="127"/>
        <v>0.1061563235476279</v>
      </c>
      <c r="F189" s="23">
        <f t="shared" si="128"/>
        <v>0.31965811965811969</v>
      </c>
      <c r="G189" s="23">
        <f t="shared" si="129"/>
        <v>0.1061563235476279</v>
      </c>
      <c r="H189" s="23">
        <f t="shared" si="130"/>
        <v>3.0112018669778298</v>
      </c>
      <c r="Q189" s="1"/>
      <c r="R189" s="1"/>
      <c r="S189" s="35"/>
      <c r="T189" s="1"/>
      <c r="U189" s="1"/>
      <c r="X189" s="1"/>
      <c r="Y189" s="1"/>
      <c r="Z189" s="1"/>
      <c r="AA189" s="1"/>
    </row>
    <row r="190" spans="2:27" x14ac:dyDescent="0.3">
      <c r="B190" s="1"/>
      <c r="C190" s="1"/>
      <c r="D190" s="1"/>
      <c r="E190" s="1"/>
      <c r="F190" s="1"/>
      <c r="G190" s="41" t="s">
        <v>9</v>
      </c>
      <c r="H190" s="39">
        <f>AVERAGE(H187:H189)</f>
        <v>3.0387146809594667</v>
      </c>
      <c r="I190" s="1"/>
      <c r="J190" s="40" t="s">
        <v>33</v>
      </c>
      <c r="K190" s="39">
        <f>K188/P80</f>
        <v>3.3374724965057528E-2</v>
      </c>
      <c r="L190" s="15" t="s">
        <v>34</v>
      </c>
      <c r="M190" s="1"/>
      <c r="Q190" s="1"/>
      <c r="W190" s="1"/>
      <c r="X190" s="1"/>
      <c r="Y190" s="1"/>
      <c r="Z190" s="1"/>
      <c r="AA190" s="1"/>
    </row>
    <row r="191" spans="2:27" x14ac:dyDescent="0.3">
      <c r="B191" s="14" t="str">
        <f>B83</f>
        <v xml:space="preserve">Matrise 6 - Parvise sammenligninger av alternativer med referanse til </v>
      </c>
      <c r="E191" s="14" t="str">
        <f>E83</f>
        <v>Social cohesion</v>
      </c>
      <c r="Y191" s="1"/>
      <c r="Z191" s="1"/>
    </row>
    <row r="192" spans="2:27" x14ac:dyDescent="0.3">
      <c r="Y192" s="1"/>
      <c r="Z192" s="1"/>
    </row>
    <row r="193" spans="2:27" x14ac:dyDescent="0.3">
      <c r="B193" s="36" t="s">
        <v>5</v>
      </c>
      <c r="C193" s="37">
        <f>L86</f>
        <v>0.20000000000000004</v>
      </c>
      <c r="D193" s="37">
        <f>L87</f>
        <v>0.60000000000000009</v>
      </c>
      <c r="E193" s="37">
        <f>L88</f>
        <v>0.20000000000000004</v>
      </c>
      <c r="F193" s="1"/>
      <c r="G193" s="1"/>
      <c r="H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x14ac:dyDescent="0.3">
      <c r="B194" s="38" t="str">
        <f>B85</f>
        <v>Kriterier</v>
      </c>
      <c r="C194" s="17" t="str">
        <f>B195</f>
        <v>Opsjon A</v>
      </c>
      <c r="D194" s="17" t="str">
        <f>B196</f>
        <v>Opsjon B</v>
      </c>
      <c r="E194" s="17" t="str">
        <f>B197</f>
        <v>Opsjon C</v>
      </c>
      <c r="F194" s="17" t="s">
        <v>4</v>
      </c>
      <c r="G194" s="17" t="s">
        <v>5</v>
      </c>
      <c r="H194" s="17" t="s">
        <v>6</v>
      </c>
      <c r="J194" s="2" t="s">
        <v>7</v>
      </c>
      <c r="K194" s="61">
        <f>H198-O88</f>
        <v>0</v>
      </c>
      <c r="Q194" s="1"/>
      <c r="T194" s="1"/>
      <c r="U194" s="1"/>
      <c r="X194" s="1"/>
      <c r="Y194" s="1"/>
      <c r="Z194" s="1"/>
      <c r="AA194" s="1"/>
    </row>
    <row r="195" spans="2:27" x14ac:dyDescent="0.3">
      <c r="B195" s="38" t="str">
        <f>B86</f>
        <v>Opsjon A</v>
      </c>
      <c r="C195" s="59">
        <f>C86*C$193</f>
        <v>0.20000000000000004</v>
      </c>
      <c r="D195" s="59">
        <f t="shared" ref="D195:E195" si="131">D86*D$193</f>
        <v>0.2</v>
      </c>
      <c r="E195" s="59">
        <f t="shared" si="131"/>
        <v>0.20000000000000004</v>
      </c>
      <c r="F195" s="58">
        <f>C195+D195+E195</f>
        <v>0.60000000000000009</v>
      </c>
      <c r="G195" s="58">
        <f>L86</f>
        <v>0.20000000000000004</v>
      </c>
      <c r="H195" s="58">
        <f>F195/G195</f>
        <v>3</v>
      </c>
      <c r="J195" s="2" t="s">
        <v>8</v>
      </c>
      <c r="K195" s="61">
        <f>O88-1</f>
        <v>2</v>
      </c>
      <c r="Q195" s="1"/>
      <c r="T195" s="1"/>
      <c r="U195" s="1"/>
      <c r="X195" s="1"/>
      <c r="Y195" s="1"/>
      <c r="Z195" s="1"/>
      <c r="AA195" s="1"/>
    </row>
    <row r="196" spans="2:27" x14ac:dyDescent="0.3">
      <c r="B196" s="38" t="str">
        <f>B87</f>
        <v>Opsjon B</v>
      </c>
      <c r="C196" s="59">
        <f t="shared" ref="C196:E197" si="132">C87*C$193</f>
        <v>0.60000000000000009</v>
      </c>
      <c r="D196" s="59">
        <f t="shared" si="132"/>
        <v>0.60000000000000009</v>
      </c>
      <c r="E196" s="59">
        <f t="shared" si="132"/>
        <v>0.60000000000000009</v>
      </c>
      <c r="F196" s="58">
        <f t="shared" ref="F196:F197" si="133">C196+D196+E196</f>
        <v>1.8000000000000003</v>
      </c>
      <c r="G196" s="58">
        <f t="shared" ref="G196:G197" si="134">L87</f>
        <v>0.60000000000000009</v>
      </c>
      <c r="H196" s="58">
        <f t="shared" ref="H196:H197" si="135">F196/G196</f>
        <v>3</v>
      </c>
      <c r="J196" s="2" t="s">
        <v>32</v>
      </c>
      <c r="K196" s="61">
        <f>K194/K195</f>
        <v>0</v>
      </c>
      <c r="Q196" s="1"/>
      <c r="T196" s="1"/>
      <c r="U196" s="1"/>
      <c r="X196" s="1"/>
      <c r="Y196" s="1"/>
      <c r="Z196" s="1"/>
    </row>
    <row r="197" spans="2:27" x14ac:dyDescent="0.3">
      <c r="B197" s="38" t="str">
        <f>B88</f>
        <v>Opsjon C</v>
      </c>
      <c r="C197" s="59">
        <f t="shared" si="132"/>
        <v>0.20000000000000004</v>
      </c>
      <c r="D197" s="59">
        <f t="shared" si="132"/>
        <v>0.2</v>
      </c>
      <c r="E197" s="59">
        <f t="shared" si="132"/>
        <v>0.20000000000000004</v>
      </c>
      <c r="F197" s="58">
        <f t="shared" si="133"/>
        <v>0.60000000000000009</v>
      </c>
      <c r="G197" s="58">
        <f t="shared" si="134"/>
        <v>0.20000000000000004</v>
      </c>
      <c r="H197" s="58">
        <f t="shared" si="135"/>
        <v>3</v>
      </c>
      <c r="Q197" s="1"/>
      <c r="R197" s="1"/>
      <c r="S197" s="35"/>
      <c r="T197" s="1"/>
      <c r="U197" s="1"/>
      <c r="X197" s="1"/>
      <c r="Y197" s="1"/>
      <c r="Z197" s="1"/>
      <c r="AA197" s="1"/>
    </row>
    <row r="198" spans="2:27" x14ac:dyDescent="0.3">
      <c r="B198" s="1"/>
      <c r="C198" s="1"/>
      <c r="D198" s="1"/>
      <c r="E198" s="1"/>
      <c r="F198" s="1"/>
      <c r="G198" s="41" t="s">
        <v>9</v>
      </c>
      <c r="H198" s="61">
        <f>AVERAGE(H195:H197)</f>
        <v>3</v>
      </c>
      <c r="I198" s="1"/>
      <c r="J198" s="40" t="s">
        <v>33</v>
      </c>
      <c r="K198" s="61">
        <f>K196/P88</f>
        <v>0</v>
      </c>
      <c r="L198" s="15" t="s">
        <v>34</v>
      </c>
      <c r="M198" s="1"/>
      <c r="Q198" s="1"/>
      <c r="W198" s="1"/>
      <c r="X198" s="1"/>
      <c r="Y198" s="1"/>
      <c r="Z198" s="1"/>
      <c r="AA198" s="1"/>
    </row>
    <row r="199" spans="2:27" x14ac:dyDescent="0.3">
      <c r="B199" s="14" t="str">
        <f>B91</f>
        <v xml:space="preserve">Matrise 7 - Parvise sammenligninger av alternativer med referanse til </v>
      </c>
      <c r="E199" s="14" t="str">
        <f>E91</f>
        <v xml:space="preserve">Participation </v>
      </c>
      <c r="Y199" s="1"/>
      <c r="Z199" s="1"/>
    </row>
    <row r="200" spans="2:27" x14ac:dyDescent="0.3">
      <c r="Y200" s="1"/>
      <c r="Z200" s="1"/>
    </row>
    <row r="201" spans="2:27" x14ac:dyDescent="0.3">
      <c r="B201" s="36" t="s">
        <v>5</v>
      </c>
      <c r="C201" s="37">
        <f>L94</f>
        <v>0.20000000000000004</v>
      </c>
      <c r="D201" s="37">
        <f>L95</f>
        <v>0.60000000000000009</v>
      </c>
      <c r="E201" s="37">
        <f>L96</f>
        <v>0.20000000000000004</v>
      </c>
      <c r="F201" s="1"/>
      <c r="G201" s="1"/>
      <c r="H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x14ac:dyDescent="0.3">
      <c r="B202" s="38" t="str">
        <f>B93</f>
        <v>Kriterier</v>
      </c>
      <c r="C202" s="17" t="str">
        <f>B203</f>
        <v>Opsjon A</v>
      </c>
      <c r="D202" s="17" t="str">
        <f>B204</f>
        <v>Opsjon B</v>
      </c>
      <c r="E202" s="17" t="str">
        <f>B205</f>
        <v>Opsjon C</v>
      </c>
      <c r="F202" s="17" t="s">
        <v>4</v>
      </c>
      <c r="G202" s="17" t="s">
        <v>5</v>
      </c>
      <c r="H202" s="17" t="s">
        <v>6</v>
      </c>
      <c r="J202" s="2" t="s">
        <v>7</v>
      </c>
      <c r="K202" s="61">
        <f>H206-O96</f>
        <v>0</v>
      </c>
      <c r="Q202" s="1"/>
      <c r="T202" s="1"/>
      <c r="U202" s="1"/>
      <c r="X202" s="1"/>
      <c r="Y202" s="1"/>
      <c r="Z202" s="1"/>
      <c r="AA202" s="1"/>
    </row>
    <row r="203" spans="2:27" x14ac:dyDescent="0.3">
      <c r="B203" s="38" t="str">
        <f>B94</f>
        <v>Opsjon A</v>
      </c>
      <c r="C203" s="58">
        <f>C94*C$201</f>
        <v>0.20000000000000004</v>
      </c>
      <c r="D203" s="58">
        <f t="shared" ref="D203:E203" si="136">D94*D$201</f>
        <v>0.2</v>
      </c>
      <c r="E203" s="58">
        <f t="shared" si="136"/>
        <v>0.20000000000000004</v>
      </c>
      <c r="F203" s="58">
        <f>C203+D203+E203</f>
        <v>0.60000000000000009</v>
      </c>
      <c r="G203" s="58">
        <f>L94</f>
        <v>0.20000000000000004</v>
      </c>
      <c r="H203" s="58">
        <f>F203/G203</f>
        <v>3</v>
      </c>
      <c r="J203" s="2" t="s">
        <v>8</v>
      </c>
      <c r="K203" s="61">
        <f>O96-1</f>
        <v>2</v>
      </c>
      <c r="Q203" s="1"/>
      <c r="T203" s="1"/>
      <c r="U203" s="1"/>
      <c r="X203" s="1"/>
      <c r="Y203" s="1"/>
      <c r="Z203" s="1"/>
      <c r="AA203" s="1"/>
    </row>
    <row r="204" spans="2:27" x14ac:dyDescent="0.3">
      <c r="B204" s="38" t="str">
        <f>B95</f>
        <v>Opsjon B</v>
      </c>
      <c r="C204" s="58">
        <f t="shared" ref="C204:E205" si="137">C95*C$201</f>
        <v>0.60000000000000009</v>
      </c>
      <c r="D204" s="58">
        <f t="shared" si="137"/>
        <v>0.60000000000000009</v>
      </c>
      <c r="E204" s="58">
        <f t="shared" si="137"/>
        <v>0.60000000000000009</v>
      </c>
      <c r="F204" s="58">
        <f t="shared" ref="F204:F205" si="138">C204+D204+E204</f>
        <v>1.8000000000000003</v>
      </c>
      <c r="G204" s="58">
        <f t="shared" ref="G204:G205" si="139">L95</f>
        <v>0.60000000000000009</v>
      </c>
      <c r="H204" s="58">
        <f t="shared" ref="H204:H205" si="140">F204/G204</f>
        <v>3</v>
      </c>
      <c r="J204" s="2" t="s">
        <v>32</v>
      </c>
      <c r="K204" s="61">
        <f>K202/K203</f>
        <v>0</v>
      </c>
      <c r="Q204" s="1"/>
      <c r="T204" s="1"/>
      <c r="U204" s="1"/>
      <c r="X204" s="1"/>
      <c r="Y204" s="1"/>
      <c r="Z204" s="1"/>
    </row>
    <row r="205" spans="2:27" x14ac:dyDescent="0.3">
      <c r="B205" s="38" t="str">
        <f>B96</f>
        <v>Opsjon C</v>
      </c>
      <c r="C205" s="58">
        <f t="shared" si="137"/>
        <v>0.20000000000000004</v>
      </c>
      <c r="D205" s="58">
        <f t="shared" si="137"/>
        <v>0.2</v>
      </c>
      <c r="E205" s="58">
        <f t="shared" si="137"/>
        <v>0.20000000000000004</v>
      </c>
      <c r="F205" s="58">
        <f t="shared" si="138"/>
        <v>0.60000000000000009</v>
      </c>
      <c r="G205" s="58">
        <f t="shared" si="139"/>
        <v>0.20000000000000004</v>
      </c>
      <c r="H205" s="58">
        <f t="shared" si="140"/>
        <v>3</v>
      </c>
      <c r="Q205" s="1"/>
      <c r="R205" s="1"/>
      <c r="S205" s="35"/>
      <c r="T205" s="1"/>
      <c r="U205" s="1"/>
      <c r="X205" s="1"/>
      <c r="Y205" s="1"/>
      <c r="Z205" s="1"/>
      <c r="AA205" s="1"/>
    </row>
    <row r="206" spans="2:27" x14ac:dyDescent="0.3">
      <c r="B206" s="1"/>
      <c r="C206" s="1"/>
      <c r="D206" s="1"/>
      <c r="E206" s="1"/>
      <c r="F206" s="1"/>
      <c r="G206" s="41" t="s">
        <v>9</v>
      </c>
      <c r="H206" s="61">
        <f>AVERAGE(H203:H205)</f>
        <v>3</v>
      </c>
      <c r="I206" s="1"/>
      <c r="J206" s="40" t="s">
        <v>33</v>
      </c>
      <c r="K206" s="61">
        <f>K204/P96</f>
        <v>0</v>
      </c>
      <c r="L206" s="15" t="s">
        <v>34</v>
      </c>
      <c r="M206" s="1"/>
      <c r="Q206" s="1"/>
      <c r="W206" s="1"/>
      <c r="X206" s="1"/>
      <c r="Y206" s="1"/>
      <c r="Z206" s="1"/>
      <c r="AA206" s="1"/>
    </row>
    <row r="207" spans="2:27" x14ac:dyDescent="0.3">
      <c r="B207" s="14" t="str">
        <f>B99</f>
        <v xml:space="preserve">Matrise 8 - Parvise sammenligninger av alternativer med referanse til </v>
      </c>
      <c r="E207" s="14" t="str">
        <f>E99</f>
        <v>Place attractiveness</v>
      </c>
      <c r="Y207" s="1"/>
      <c r="Z207" s="1"/>
    </row>
    <row r="208" spans="2:27" x14ac:dyDescent="0.3">
      <c r="Y208" s="1"/>
      <c r="Z208" s="1"/>
    </row>
    <row r="209" spans="2:27" x14ac:dyDescent="0.3">
      <c r="B209" s="36" t="s">
        <v>5</v>
      </c>
      <c r="C209" s="37">
        <f>L102</f>
        <v>0.26049795615013011</v>
      </c>
      <c r="D209" s="37">
        <f>L103</f>
        <v>0.63334572030224201</v>
      </c>
      <c r="E209" s="37">
        <f>L104</f>
        <v>0.1061563235476279</v>
      </c>
      <c r="F209" s="1"/>
      <c r="G209" s="1"/>
      <c r="H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x14ac:dyDescent="0.3">
      <c r="B210" s="38" t="str">
        <f>B101</f>
        <v>Kriterier</v>
      </c>
      <c r="C210" s="17" t="str">
        <f>B211</f>
        <v>Opsjon A</v>
      </c>
      <c r="D210" s="17" t="str">
        <f>B212</f>
        <v>Opsjon B</v>
      </c>
      <c r="E210" s="17" t="str">
        <f>B213</f>
        <v>Opsjon C</v>
      </c>
      <c r="F210" s="17" t="s">
        <v>4</v>
      </c>
      <c r="G210" s="17" t="s">
        <v>5</v>
      </c>
      <c r="H210" s="17" t="s">
        <v>6</v>
      </c>
      <c r="J210" s="2" t="s">
        <v>7</v>
      </c>
      <c r="K210" s="39">
        <f>H214-O104</f>
        <v>3.871468095946673E-2</v>
      </c>
      <c r="Q210" s="1"/>
      <c r="T210" s="1"/>
      <c r="U210" s="1"/>
      <c r="X210" s="1"/>
      <c r="Y210" s="1"/>
      <c r="Z210" s="1"/>
      <c r="AA210" s="1"/>
    </row>
    <row r="211" spans="2:27" x14ac:dyDescent="0.3">
      <c r="B211" s="38" t="str">
        <f>B102</f>
        <v>Opsjon A</v>
      </c>
      <c r="C211" s="23">
        <f>C102*C$209</f>
        <v>0.26049795615013011</v>
      </c>
      <c r="D211" s="23">
        <f t="shared" ref="D211:E211" si="141">D102*D$209</f>
        <v>0.21111524010074734</v>
      </c>
      <c r="E211" s="23">
        <f t="shared" si="141"/>
        <v>0.31846897064288371</v>
      </c>
      <c r="F211" s="23">
        <f>C211+D211+E211</f>
        <v>0.79008216689376121</v>
      </c>
      <c r="G211" s="23">
        <f>L102</f>
        <v>0.26049795615013011</v>
      </c>
      <c r="H211" s="23">
        <f>F211/G211</f>
        <v>3.0329687747662071</v>
      </c>
      <c r="J211" s="2" t="s">
        <v>8</v>
      </c>
      <c r="K211" s="60">
        <f>O104-1</f>
        <v>2</v>
      </c>
      <c r="Q211" s="1"/>
      <c r="T211" s="1"/>
      <c r="U211" s="1"/>
      <c r="X211" s="1"/>
      <c r="Y211" s="1"/>
      <c r="Z211" s="1"/>
      <c r="AA211" s="1"/>
    </row>
    <row r="212" spans="2:27" x14ac:dyDescent="0.3">
      <c r="B212" s="38" t="str">
        <f>B103</f>
        <v>Opsjon B</v>
      </c>
      <c r="C212" s="23">
        <f t="shared" ref="C212:E213" si="142">C103*C$209</f>
        <v>0.78149386845039026</v>
      </c>
      <c r="D212" s="23">
        <f t="shared" si="142"/>
        <v>0.63334572030224201</v>
      </c>
      <c r="E212" s="23">
        <f t="shared" si="142"/>
        <v>0.53078161773813948</v>
      </c>
      <c r="F212" s="23">
        <f t="shared" ref="F212:F213" si="143">C212+D212+E212</f>
        <v>1.9456212064907716</v>
      </c>
      <c r="G212" s="23">
        <f t="shared" ref="G212:G213" si="144">L103</f>
        <v>0.63334572030224201</v>
      </c>
      <c r="H212" s="23">
        <f t="shared" ref="H212:H213" si="145">F212/G212</f>
        <v>3.0719734011343633</v>
      </c>
      <c r="J212" s="2" t="s">
        <v>32</v>
      </c>
      <c r="K212" s="39">
        <f>K210/K211</f>
        <v>1.9357340479733365E-2</v>
      </c>
      <c r="Q212" s="1"/>
      <c r="T212" s="1"/>
      <c r="U212" s="1"/>
      <c r="X212" s="1"/>
      <c r="Y212" s="1"/>
      <c r="Z212" s="1"/>
    </row>
    <row r="213" spans="2:27" x14ac:dyDescent="0.3">
      <c r="B213" s="38" t="str">
        <f>B104</f>
        <v>Opsjon C</v>
      </c>
      <c r="C213" s="23">
        <f t="shared" si="142"/>
        <v>8.6832652050043369E-2</v>
      </c>
      <c r="D213" s="23">
        <f t="shared" si="142"/>
        <v>0.12666914406044841</v>
      </c>
      <c r="E213" s="23">
        <f t="shared" si="142"/>
        <v>0.1061563235476279</v>
      </c>
      <c r="F213" s="23">
        <f t="shared" si="143"/>
        <v>0.31965811965811969</v>
      </c>
      <c r="G213" s="23">
        <f t="shared" si="144"/>
        <v>0.1061563235476279</v>
      </c>
      <c r="H213" s="23">
        <f t="shared" si="145"/>
        <v>3.0112018669778298</v>
      </c>
      <c r="Q213" s="1"/>
      <c r="R213" s="1"/>
      <c r="S213" s="35"/>
      <c r="T213" s="1"/>
      <c r="U213" s="1"/>
      <c r="X213" s="1"/>
      <c r="Y213" s="1"/>
      <c r="Z213" s="1"/>
      <c r="AA213" s="1"/>
    </row>
    <row r="214" spans="2:27" x14ac:dyDescent="0.3">
      <c r="B214" s="1"/>
      <c r="C214" s="1"/>
      <c r="D214" s="1"/>
      <c r="E214" s="1"/>
      <c r="F214" s="1"/>
      <c r="G214" s="41" t="s">
        <v>9</v>
      </c>
      <c r="H214" s="39">
        <f>AVERAGE(H211:H213)</f>
        <v>3.0387146809594667</v>
      </c>
      <c r="I214" s="1"/>
      <c r="J214" s="40" t="s">
        <v>33</v>
      </c>
      <c r="K214" s="39">
        <f>K212/P104</f>
        <v>3.3374724965057528E-2</v>
      </c>
      <c r="L214" s="15" t="s">
        <v>34</v>
      </c>
      <c r="M214" s="1"/>
      <c r="Q214" s="1"/>
      <c r="W214" s="1"/>
      <c r="X214" s="1"/>
      <c r="Y214" s="1"/>
      <c r="Z214" s="1"/>
      <c r="AA214" s="1"/>
    </row>
    <row r="215" spans="2:27" x14ac:dyDescent="0.3">
      <c r="B215" s="14" t="str">
        <f>B107</f>
        <v>Matrise 9 - Parvise sammenligninger av alternativer med referanse til</v>
      </c>
      <c r="E215" s="14" t="str">
        <f>E107</f>
        <v>Financial self-sustainability</v>
      </c>
      <c r="Y215" s="1"/>
      <c r="Z215" s="1"/>
    </row>
    <row r="216" spans="2:27" x14ac:dyDescent="0.3">
      <c r="Y216" s="1"/>
      <c r="Z216" s="1"/>
    </row>
    <row r="217" spans="2:27" x14ac:dyDescent="0.3">
      <c r="B217" s="36" t="s">
        <v>5</v>
      </c>
      <c r="C217" s="37">
        <f>L110</f>
        <v>0.1061563235476279</v>
      </c>
      <c r="D217" s="37">
        <f>L111</f>
        <v>0.26049795615013005</v>
      </c>
      <c r="E217" s="37">
        <f>L112</f>
        <v>0.63334572030224201</v>
      </c>
      <c r="F217" s="1"/>
      <c r="G217" s="1"/>
      <c r="H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x14ac:dyDescent="0.3">
      <c r="B218" s="38" t="str">
        <f>B109</f>
        <v>Kriterier</v>
      </c>
      <c r="C218" s="17" t="str">
        <f>B219</f>
        <v>Opsjon A</v>
      </c>
      <c r="D218" s="17" t="str">
        <f>B220</f>
        <v>Opsjon B</v>
      </c>
      <c r="E218" s="17" t="str">
        <f>B221</f>
        <v>Opsjon C</v>
      </c>
      <c r="F218" s="17" t="s">
        <v>4</v>
      </c>
      <c r="G218" s="17" t="s">
        <v>5</v>
      </c>
      <c r="H218" s="17" t="s">
        <v>6</v>
      </c>
      <c r="J218" s="2" t="s">
        <v>7</v>
      </c>
      <c r="K218" s="39">
        <f>H222-O112</f>
        <v>3.871468095946673E-2</v>
      </c>
      <c r="Q218" s="1"/>
      <c r="T218" s="1"/>
      <c r="U218" s="1"/>
      <c r="X218" s="1"/>
      <c r="Y218" s="1"/>
      <c r="Z218" s="1"/>
      <c r="AA218" s="1"/>
    </row>
    <row r="219" spans="2:27" x14ac:dyDescent="0.3">
      <c r="B219" s="38" t="str">
        <f>B110</f>
        <v>Opsjon A</v>
      </c>
      <c r="C219" s="23">
        <f>C110*C$217</f>
        <v>0.1061563235476279</v>
      </c>
      <c r="D219" s="23">
        <f t="shared" ref="D219:E219" si="146">D110*D$217</f>
        <v>8.6832652050043341E-2</v>
      </c>
      <c r="E219" s="23">
        <f t="shared" si="146"/>
        <v>0.12666914406044841</v>
      </c>
      <c r="F219" s="23">
        <f>C219+D219+E219</f>
        <v>0.31965811965811963</v>
      </c>
      <c r="G219" s="23">
        <f>L110</f>
        <v>0.1061563235476279</v>
      </c>
      <c r="H219" s="23">
        <f>F219/G219</f>
        <v>3.0112018669778293</v>
      </c>
      <c r="J219" s="2" t="s">
        <v>8</v>
      </c>
      <c r="K219" s="60">
        <f>O112-1</f>
        <v>2</v>
      </c>
      <c r="Q219" s="1"/>
      <c r="T219" s="1"/>
      <c r="U219" s="1"/>
      <c r="X219" s="1"/>
      <c r="Y219" s="1"/>
      <c r="Z219" s="1"/>
      <c r="AA219" s="1"/>
    </row>
    <row r="220" spans="2:27" x14ac:dyDescent="0.3">
      <c r="B220" s="38" t="str">
        <f>B111</f>
        <v>Opsjon B</v>
      </c>
      <c r="C220" s="23">
        <f t="shared" ref="C220:E221" si="147">C111*C$217</f>
        <v>0.31846897064288371</v>
      </c>
      <c r="D220" s="23">
        <f t="shared" si="147"/>
        <v>0.26049795615013005</v>
      </c>
      <c r="E220" s="23">
        <f t="shared" si="147"/>
        <v>0.21111524010074734</v>
      </c>
      <c r="F220" s="23">
        <f t="shared" ref="F220:F221" si="148">C220+D220+E220</f>
        <v>0.7900821668937611</v>
      </c>
      <c r="G220" s="23">
        <f t="shared" ref="G220:G221" si="149">L111</f>
        <v>0.26049795615013005</v>
      </c>
      <c r="H220" s="23">
        <f t="shared" ref="H220:H221" si="150">F220/G220</f>
        <v>3.0329687747662071</v>
      </c>
      <c r="J220" s="2" t="s">
        <v>32</v>
      </c>
      <c r="K220" s="39">
        <f>K218/K219</f>
        <v>1.9357340479733365E-2</v>
      </c>
      <c r="Q220" s="1"/>
      <c r="T220" s="1"/>
      <c r="U220" s="1"/>
      <c r="X220" s="1"/>
      <c r="Y220" s="1"/>
      <c r="Z220" s="1"/>
    </row>
    <row r="221" spans="2:27" x14ac:dyDescent="0.3">
      <c r="B221" s="38" t="str">
        <f>B112</f>
        <v>Opsjon C</v>
      </c>
      <c r="C221" s="23">
        <f t="shared" si="147"/>
        <v>0.53078161773813948</v>
      </c>
      <c r="D221" s="23">
        <f t="shared" si="147"/>
        <v>0.78149386845039015</v>
      </c>
      <c r="E221" s="23">
        <f t="shared" si="147"/>
        <v>0.63334572030224201</v>
      </c>
      <c r="F221" s="23">
        <f t="shared" si="148"/>
        <v>1.9456212064907716</v>
      </c>
      <c r="G221" s="23">
        <f t="shared" si="149"/>
        <v>0.63334572030224201</v>
      </c>
      <c r="H221" s="23">
        <f t="shared" si="150"/>
        <v>3.0719734011343633</v>
      </c>
      <c r="Q221" s="1"/>
      <c r="R221" s="1"/>
      <c r="S221" s="35"/>
      <c r="T221" s="1"/>
      <c r="U221" s="1"/>
      <c r="X221" s="1"/>
      <c r="Y221" s="1"/>
      <c r="Z221" s="1"/>
      <c r="AA221" s="1"/>
    </row>
    <row r="222" spans="2:27" x14ac:dyDescent="0.3">
      <c r="B222" s="1"/>
      <c r="C222" s="1"/>
      <c r="D222" s="1"/>
      <c r="E222" s="1"/>
      <c r="F222" s="1"/>
      <c r="G222" s="41" t="s">
        <v>9</v>
      </c>
      <c r="H222" s="39">
        <f>AVERAGE(H219:H221)</f>
        <v>3.0387146809594667</v>
      </c>
      <c r="I222" s="1"/>
      <c r="J222" s="40" t="s">
        <v>33</v>
      </c>
      <c r="K222" s="39">
        <f>K220/P112</f>
        <v>3.3374724965057528E-2</v>
      </c>
      <c r="L222" s="15" t="s">
        <v>34</v>
      </c>
      <c r="M222" s="1"/>
      <c r="Q222" s="1"/>
      <c r="W222" s="1"/>
      <c r="X222" s="1"/>
      <c r="Y222" s="1"/>
      <c r="Z222" s="1"/>
      <c r="AA222" s="1"/>
    </row>
    <row r="223" spans="2:27" x14ac:dyDescent="0.3">
      <c r="B223" s="14" t="str">
        <f>B115</f>
        <v>Matrise 10 - Parvise sammenligninger av alternativer med referanse til</v>
      </c>
      <c r="E223" s="14" t="str">
        <f>E115</f>
        <v>Jobs creation</v>
      </c>
      <c r="Y223" s="1"/>
      <c r="Z223" s="1"/>
    </row>
    <row r="224" spans="2:27" x14ac:dyDescent="0.3">
      <c r="Y224" s="1"/>
      <c r="Z224" s="1"/>
    </row>
    <row r="225" spans="2:27" x14ac:dyDescent="0.3">
      <c r="B225" s="36" t="s">
        <v>5</v>
      </c>
      <c r="C225" s="37">
        <f>L118</f>
        <v>0.1061563235476279</v>
      </c>
      <c r="D225" s="37">
        <f>L119</f>
        <v>0.26049795615013005</v>
      </c>
      <c r="E225" s="37">
        <f>L120</f>
        <v>0.63334572030224201</v>
      </c>
      <c r="F225" s="1"/>
      <c r="G225" s="1"/>
      <c r="H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x14ac:dyDescent="0.3">
      <c r="B226" s="38" t="str">
        <f>B117</f>
        <v>Kriterier</v>
      </c>
      <c r="C226" s="17" t="str">
        <f>B227</f>
        <v>Opsjon A</v>
      </c>
      <c r="D226" s="17" t="str">
        <f>B228</f>
        <v>Opsjon B</v>
      </c>
      <c r="E226" s="17" t="str">
        <f>B229</f>
        <v>Opsjon C</v>
      </c>
      <c r="F226" s="17" t="s">
        <v>4</v>
      </c>
      <c r="G226" s="17" t="s">
        <v>5</v>
      </c>
      <c r="H226" s="17" t="s">
        <v>6</v>
      </c>
      <c r="J226" s="2" t="s">
        <v>7</v>
      </c>
      <c r="K226" s="39">
        <f>H230-O120</f>
        <v>-1.4404580558963545</v>
      </c>
      <c r="Q226" s="1"/>
      <c r="T226" s="1"/>
      <c r="U226" s="1"/>
      <c r="X226" s="1"/>
      <c r="Y226" s="1"/>
      <c r="Z226" s="1"/>
      <c r="AA226" s="1"/>
    </row>
    <row r="227" spans="2:27" x14ac:dyDescent="0.3">
      <c r="B227" s="38" t="str">
        <f>B118</f>
        <v>Opsjon A</v>
      </c>
      <c r="C227" s="23">
        <f>C118*C$219</f>
        <v>0.1061563235476279</v>
      </c>
      <c r="D227" s="23">
        <f t="shared" ref="D227:E227" si="151">D118*D$219</f>
        <v>2.8944217350014446E-2</v>
      </c>
      <c r="E227" s="23">
        <f t="shared" si="151"/>
        <v>2.5333828812089683E-2</v>
      </c>
      <c r="F227" s="23">
        <f>C227+D227+E227</f>
        <v>0.16043436970973202</v>
      </c>
      <c r="G227" s="23">
        <f>L118</f>
        <v>0.1061563235476279</v>
      </c>
      <c r="H227" s="23">
        <f>F227/G227</f>
        <v>1.5113029949436017</v>
      </c>
      <c r="J227" s="2" t="s">
        <v>8</v>
      </c>
      <c r="K227" s="39">
        <f>O120-1</f>
        <v>2</v>
      </c>
      <c r="Q227" s="1"/>
      <c r="T227" s="1"/>
      <c r="U227" s="1"/>
      <c r="X227" s="1"/>
      <c r="Y227" s="1"/>
      <c r="Z227" s="1"/>
      <c r="AA227" s="1"/>
    </row>
    <row r="228" spans="2:27" x14ac:dyDescent="0.3">
      <c r="B228" s="38" t="str">
        <f>B119</f>
        <v>Opsjon B</v>
      </c>
      <c r="C228" s="23">
        <f t="shared" ref="C228:E229" si="152">C119*C$219</f>
        <v>0.31846897064288371</v>
      </c>
      <c r="D228" s="23">
        <f t="shared" si="152"/>
        <v>8.6832652050043341E-2</v>
      </c>
      <c r="E228" s="23">
        <f t="shared" si="152"/>
        <v>4.2223048020149465E-2</v>
      </c>
      <c r="F228" s="23">
        <f>C228+D228+E228</f>
        <v>0.4475246707130765</v>
      </c>
      <c r="G228" s="23">
        <f t="shared" ref="G228:G229" si="153">L119</f>
        <v>0.26049795615013005</v>
      </c>
      <c r="H228" s="23">
        <f t="shared" ref="H228:H229" si="154">F228/G228</f>
        <v>1.7179584720240926</v>
      </c>
      <c r="J228" s="2" t="s">
        <v>32</v>
      </c>
      <c r="K228" s="39">
        <f>K226/K227</f>
        <v>-0.72022902794817723</v>
      </c>
      <c r="Q228" s="1"/>
      <c r="T228" s="1"/>
      <c r="U228" s="1"/>
      <c r="X228" s="1"/>
      <c r="Y228" s="1"/>
      <c r="Z228" s="1"/>
    </row>
    <row r="229" spans="2:27" x14ac:dyDescent="0.3">
      <c r="B229" s="38" t="str">
        <f>B120</f>
        <v>Opsjon C</v>
      </c>
      <c r="C229" s="23">
        <f t="shared" si="152"/>
        <v>0.53078161773813948</v>
      </c>
      <c r="D229" s="23">
        <f t="shared" si="152"/>
        <v>0.26049795615013005</v>
      </c>
      <c r="E229" s="23">
        <f t="shared" si="152"/>
        <v>0.12666914406044841</v>
      </c>
      <c r="F229" s="23">
        <f>C229+D229+E229</f>
        <v>0.91794871794871791</v>
      </c>
      <c r="G229" s="23">
        <f t="shared" si="153"/>
        <v>0.63334572030224201</v>
      </c>
      <c r="H229" s="23">
        <f t="shared" si="154"/>
        <v>1.4493643653432426</v>
      </c>
      <c r="Q229" s="1"/>
      <c r="R229" s="1"/>
      <c r="S229" s="35"/>
      <c r="T229" s="1"/>
      <c r="U229" s="1"/>
      <c r="X229" s="1"/>
      <c r="Y229" s="1"/>
      <c r="Z229" s="1"/>
      <c r="AA229" s="1"/>
    </row>
    <row r="230" spans="2:27" x14ac:dyDescent="0.3">
      <c r="B230" s="1"/>
      <c r="C230" s="1"/>
      <c r="D230" s="1"/>
      <c r="E230" s="1"/>
      <c r="F230" s="1"/>
      <c r="G230" s="41" t="s">
        <v>9</v>
      </c>
      <c r="H230" s="39">
        <f>AVERAGE(H227:H229)</f>
        <v>1.5595419441036455</v>
      </c>
      <c r="I230" s="1"/>
      <c r="J230" s="40" t="s">
        <v>33</v>
      </c>
      <c r="K230" s="39">
        <f>K228/P120</f>
        <v>-1.2417741861175471</v>
      </c>
      <c r="L230" s="15" t="s">
        <v>34</v>
      </c>
      <c r="M230" s="1"/>
      <c r="Q230" s="1"/>
      <c r="W230" s="1"/>
      <c r="X230" s="1"/>
      <c r="Y230" s="1"/>
      <c r="Z230" s="1"/>
      <c r="AA230" s="1"/>
    </row>
    <row r="231" spans="2:27" x14ac:dyDescent="0.3">
      <c r="B231" s="14" t="str">
        <f>B123</f>
        <v xml:space="preserve">Matrise 11 - Parvise sammenligninger av alternativer med referanse til </v>
      </c>
      <c r="E231" s="14" t="str">
        <f>E123</f>
        <v>Energy efficiency</v>
      </c>
      <c r="Y231" s="1"/>
      <c r="Z231" s="1"/>
    </row>
    <row r="232" spans="2:27" x14ac:dyDescent="0.3">
      <c r="Y232" s="1"/>
      <c r="Z232" s="1"/>
    </row>
    <row r="233" spans="2:27" x14ac:dyDescent="0.3">
      <c r="B233" s="36" t="s">
        <v>5</v>
      </c>
      <c r="C233" s="37">
        <f>L126</f>
        <v>0.11794670846394983</v>
      </c>
      <c r="D233" s="37">
        <f>L127</f>
        <v>0.20141065830721003</v>
      </c>
      <c r="E233" s="37">
        <f>L128</f>
        <v>0.68064263322884011</v>
      </c>
      <c r="F233" s="1"/>
      <c r="G233" s="1"/>
      <c r="H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x14ac:dyDescent="0.3">
      <c r="B234" s="38" t="str">
        <f>B125</f>
        <v>Kriterier</v>
      </c>
      <c r="C234" s="17" t="str">
        <f>B235</f>
        <v>Opsjon A</v>
      </c>
      <c r="D234" s="17" t="str">
        <f>B236</f>
        <v>Opsjon B</v>
      </c>
      <c r="E234" s="17" t="str">
        <f>B237</f>
        <v>Opsjon C</v>
      </c>
      <c r="F234" s="17" t="s">
        <v>4</v>
      </c>
      <c r="G234" s="17" t="s">
        <v>5</v>
      </c>
      <c r="H234" s="17" t="s">
        <v>6</v>
      </c>
      <c r="J234" s="2" t="s">
        <v>7</v>
      </c>
      <c r="K234" s="39">
        <f>H238-O128</f>
        <v>2.4703453790112295E-2</v>
      </c>
      <c r="Q234" s="1"/>
      <c r="T234" s="1"/>
      <c r="U234" s="1"/>
      <c r="X234" s="1"/>
      <c r="Y234" s="1"/>
      <c r="Z234" s="1"/>
      <c r="AA234" s="1"/>
    </row>
    <row r="235" spans="2:27" x14ac:dyDescent="0.3">
      <c r="B235" s="38" t="str">
        <f>B126</f>
        <v>Opsjon A</v>
      </c>
      <c r="C235" s="23">
        <f>C126*C$233</f>
        <v>0.11794670846394983</v>
      </c>
      <c r="D235" s="23">
        <f t="shared" ref="D235:E235" si="155">D126*D$233</f>
        <v>0.10070532915360501</v>
      </c>
      <c r="E235" s="23">
        <f t="shared" si="155"/>
        <v>0.13612852664576802</v>
      </c>
      <c r="F235" s="23">
        <f>C235+D235+E235</f>
        <v>0.35478056426332288</v>
      </c>
      <c r="G235" s="23">
        <f>L126</f>
        <v>0.11794670846394983</v>
      </c>
      <c r="H235" s="23">
        <f>F235/G235</f>
        <v>3.0079734219269105</v>
      </c>
      <c r="J235" s="2" t="s">
        <v>8</v>
      </c>
      <c r="K235" s="39">
        <f>O128-1</f>
        <v>2</v>
      </c>
      <c r="Q235" s="1"/>
      <c r="T235" s="1"/>
      <c r="U235" s="1"/>
      <c r="X235" s="1"/>
      <c r="Y235" s="1"/>
      <c r="Z235" s="1"/>
      <c r="AA235" s="1"/>
    </row>
    <row r="236" spans="2:27" x14ac:dyDescent="0.3">
      <c r="B236" s="38" t="str">
        <f>B127</f>
        <v>Opsjon B</v>
      </c>
      <c r="C236" s="23">
        <f t="shared" ref="C236:E237" si="156">C127*C$233</f>
        <v>0.23589341692789967</v>
      </c>
      <c r="D236" s="23">
        <f t="shared" si="156"/>
        <v>0.20141065830721003</v>
      </c>
      <c r="E236" s="23">
        <f t="shared" si="156"/>
        <v>0.17016065830721003</v>
      </c>
      <c r="F236" s="23">
        <f t="shared" ref="F236:F237" si="157">C236+D236+E236</f>
        <v>0.60746473354231978</v>
      </c>
      <c r="G236" s="23">
        <f t="shared" ref="G236:G237" si="158">L127</f>
        <v>0.20141065830721003</v>
      </c>
      <c r="H236" s="23">
        <f t="shared" ref="H236:H237" si="159">F236/G236</f>
        <v>3.0160505836575879</v>
      </c>
      <c r="J236" s="2" t="s">
        <v>32</v>
      </c>
      <c r="K236" s="39">
        <f>K234/K235</f>
        <v>1.2351726895056148E-2</v>
      </c>
      <c r="Q236" s="1"/>
      <c r="T236" s="1"/>
      <c r="U236" s="1"/>
      <c r="X236" s="1"/>
      <c r="Y236" s="1"/>
      <c r="Z236" s="1"/>
    </row>
    <row r="237" spans="2:27" x14ac:dyDescent="0.3">
      <c r="B237" s="38" t="str">
        <f>B128</f>
        <v>Opsjon C</v>
      </c>
      <c r="C237" s="23">
        <f t="shared" si="156"/>
        <v>0.58973354231974917</v>
      </c>
      <c r="D237" s="23">
        <f t="shared" si="156"/>
        <v>0.80564263322884011</v>
      </c>
      <c r="E237" s="23">
        <f t="shared" si="156"/>
        <v>0.68064263322884011</v>
      </c>
      <c r="F237" s="23">
        <f t="shared" si="157"/>
        <v>2.0760188087774294</v>
      </c>
      <c r="G237" s="23">
        <f t="shared" si="158"/>
        <v>0.68064263322884011</v>
      </c>
      <c r="H237" s="23">
        <f t="shared" si="159"/>
        <v>3.0500863557858375</v>
      </c>
      <c r="Q237" s="1"/>
      <c r="R237" s="1"/>
      <c r="S237" s="35"/>
      <c r="T237" s="1"/>
      <c r="U237" s="1"/>
      <c r="X237" s="1"/>
      <c r="Y237" s="1"/>
      <c r="Z237" s="1"/>
      <c r="AA237" s="1"/>
    </row>
    <row r="238" spans="2:27" x14ac:dyDescent="0.3">
      <c r="B238" s="1"/>
      <c r="C238" s="1"/>
      <c r="D238" s="1"/>
      <c r="E238" s="1"/>
      <c r="F238" s="1"/>
      <c r="G238" s="41" t="s">
        <v>9</v>
      </c>
      <c r="H238" s="39">
        <f>AVERAGE(H235:H237)</f>
        <v>3.0247034537901123</v>
      </c>
      <c r="I238" s="1"/>
      <c r="J238" s="40" t="s">
        <v>33</v>
      </c>
      <c r="K238" s="39">
        <f>K236/P128</f>
        <v>2.1296080853545084E-2</v>
      </c>
      <c r="L238" s="15" t="s">
        <v>34</v>
      </c>
      <c r="M238" s="1"/>
      <c r="Q238" s="1"/>
      <c r="W238" s="1"/>
      <c r="X238" s="1"/>
      <c r="Y238" s="1"/>
      <c r="Z238" s="1"/>
      <c r="AA238" s="1"/>
    </row>
    <row r="239" spans="2:27" x14ac:dyDescent="0.3">
      <c r="B239" s="14" t="str">
        <f>B131</f>
        <v xml:space="preserve">Matrise 12 - Parvise sammenligninger av alternativer med referanse til </v>
      </c>
      <c r="E239" s="14" t="str">
        <f>E131</f>
        <v>Greenhouse gas emissions</v>
      </c>
      <c r="Y239" s="1"/>
      <c r="Z239" s="1"/>
    </row>
    <row r="240" spans="2:27" x14ac:dyDescent="0.3">
      <c r="Y240" s="1"/>
      <c r="Z240" s="1"/>
    </row>
    <row r="241" spans="2:27" x14ac:dyDescent="0.3">
      <c r="B241" s="36" t="s">
        <v>5</v>
      </c>
      <c r="C241" s="37">
        <f>L134</f>
        <v>0.23948760790866053</v>
      </c>
      <c r="D241" s="37">
        <f>L135</f>
        <v>0.1372876636034531</v>
      </c>
      <c r="E241" s="37">
        <f>L136</f>
        <v>0.62322472848788646</v>
      </c>
      <c r="F241" s="1"/>
      <c r="G241" s="1"/>
      <c r="H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x14ac:dyDescent="0.3">
      <c r="B242" s="38" t="str">
        <f>B133</f>
        <v>Kriterier</v>
      </c>
      <c r="C242" s="17" t="str">
        <f>B243</f>
        <v>Opsjon A</v>
      </c>
      <c r="D242" s="17" t="str">
        <f>B244</f>
        <v>Opsjon B</v>
      </c>
      <c r="E242" s="17" t="str">
        <f>B245</f>
        <v>Opsjon C</v>
      </c>
      <c r="F242" s="17" t="s">
        <v>4</v>
      </c>
      <c r="G242" s="17" t="s">
        <v>5</v>
      </c>
      <c r="H242" s="17" t="s">
        <v>6</v>
      </c>
      <c r="J242" s="2" t="s">
        <v>7</v>
      </c>
      <c r="K242" s="39">
        <f>H246-O136</f>
        <v>1.8337257240187199E-2</v>
      </c>
      <c r="Q242" s="1"/>
      <c r="T242" s="1"/>
      <c r="U242" s="1"/>
      <c r="X242" s="1"/>
      <c r="Y242" s="1"/>
      <c r="Z242" s="1"/>
      <c r="AA242" s="1"/>
    </row>
    <row r="243" spans="2:27" x14ac:dyDescent="0.3">
      <c r="B243" s="38" t="str">
        <f>B134</f>
        <v>Opsjon A</v>
      </c>
      <c r="C243" s="23">
        <f>C134*C$241</f>
        <v>0.23948760790866053</v>
      </c>
      <c r="D243" s="23">
        <f t="shared" ref="D243:E243" si="160">D134*D$241</f>
        <v>0.27457532720690619</v>
      </c>
      <c r="E243" s="23">
        <f t="shared" si="160"/>
        <v>0.20774157616262881</v>
      </c>
      <c r="F243" s="23">
        <f>C243+D243+E243</f>
        <v>0.72180451127819556</v>
      </c>
      <c r="G243" s="23">
        <f>L134</f>
        <v>0.23948760790866053</v>
      </c>
      <c r="H243" s="23">
        <f>F243/G243</f>
        <v>3.0139534883720933</v>
      </c>
      <c r="J243" s="2" t="s">
        <v>8</v>
      </c>
      <c r="K243" s="39">
        <f>O136-1</f>
        <v>2</v>
      </c>
      <c r="Q243" s="1"/>
      <c r="T243" s="1"/>
      <c r="U243" s="1"/>
      <c r="X243" s="1"/>
      <c r="Y243" s="1"/>
      <c r="Z243" s="1"/>
      <c r="AA243" s="1"/>
    </row>
    <row r="244" spans="2:27" x14ac:dyDescent="0.3">
      <c r="B244" s="38" t="str">
        <f>B135</f>
        <v>Opsjon B</v>
      </c>
      <c r="C244" s="23">
        <f t="shared" ref="C244:E244" si="161">C135*C$241</f>
        <v>0.11974380395433026</v>
      </c>
      <c r="D244" s="23">
        <f t="shared" si="161"/>
        <v>0.1372876636034531</v>
      </c>
      <c r="E244" s="23">
        <f t="shared" si="161"/>
        <v>0.15580618212197161</v>
      </c>
      <c r="F244" s="23">
        <f t="shared" ref="F244:F245" si="162">C244+D244+E244</f>
        <v>0.412837649679755</v>
      </c>
      <c r="G244" s="23">
        <f t="shared" ref="G244:G245" si="163">L135</f>
        <v>0.1372876636034531</v>
      </c>
      <c r="H244" s="23">
        <f t="shared" ref="H244:H245" si="164">F244/G244</f>
        <v>3.0070993914807302</v>
      </c>
      <c r="J244" s="2" t="s">
        <v>32</v>
      </c>
      <c r="K244" s="39">
        <f>K242/K243</f>
        <v>9.1686286200935996E-3</v>
      </c>
      <c r="Q244" s="1"/>
      <c r="T244" s="1"/>
      <c r="U244" s="1"/>
      <c r="X244" s="1"/>
      <c r="Y244" s="1"/>
      <c r="Z244" s="1"/>
    </row>
    <row r="245" spans="2:27" x14ac:dyDescent="0.3">
      <c r="B245" s="38" t="str">
        <f>B136</f>
        <v>Opsjon C</v>
      </c>
      <c r="C245" s="23">
        <f t="shared" ref="C245:E245" si="165">C136*C$241</f>
        <v>0.71846282372598158</v>
      </c>
      <c r="D245" s="23">
        <f t="shared" si="165"/>
        <v>0.54915065441381239</v>
      </c>
      <c r="E245" s="23">
        <f t="shared" si="165"/>
        <v>0.62322472848788646</v>
      </c>
      <c r="F245" s="23">
        <f t="shared" si="162"/>
        <v>1.8908382066276803</v>
      </c>
      <c r="G245" s="23">
        <f t="shared" si="163"/>
        <v>0.62322472848788646</v>
      </c>
      <c r="H245" s="23">
        <f t="shared" si="164"/>
        <v>3.0339588918677385</v>
      </c>
      <c r="Q245" s="1"/>
      <c r="R245" s="1"/>
      <c r="S245" s="35"/>
      <c r="T245" s="1"/>
      <c r="U245" s="1"/>
      <c r="X245" s="1"/>
      <c r="Y245" s="1"/>
      <c r="Z245" s="1"/>
      <c r="AA245" s="1"/>
    </row>
    <row r="246" spans="2:27" x14ac:dyDescent="0.3">
      <c r="B246" s="1"/>
      <c r="C246" s="1"/>
      <c r="D246" s="1"/>
      <c r="E246" s="1"/>
      <c r="F246" s="1"/>
      <c r="G246" s="41" t="s">
        <v>9</v>
      </c>
      <c r="H246" s="39">
        <f>AVERAGE(H243:H245)</f>
        <v>3.0183372572401872</v>
      </c>
      <c r="I246" s="1"/>
      <c r="J246" s="40" t="s">
        <v>33</v>
      </c>
      <c r="K246" s="39">
        <f>K244/P136</f>
        <v>1.5807980379471724E-2</v>
      </c>
      <c r="L246" s="15" t="s">
        <v>34</v>
      </c>
      <c r="M246" s="1"/>
      <c r="Q246" s="1"/>
      <c r="W246" s="1"/>
      <c r="X246" s="1"/>
      <c r="Y246" s="1"/>
      <c r="Z246" s="1"/>
      <c r="AA246" s="1"/>
    </row>
    <row r="247" spans="2:27" x14ac:dyDescent="0.3">
      <c r="B247" s="8" t="s">
        <v>68</v>
      </c>
    </row>
    <row r="249" spans="2:27" x14ac:dyDescent="0.3">
      <c r="B249" s="62" t="s">
        <v>70</v>
      </c>
      <c r="C249" s="43" t="s">
        <v>35</v>
      </c>
      <c r="D249" s="44" t="s">
        <v>36</v>
      </c>
      <c r="E249" s="45" t="s">
        <v>37</v>
      </c>
      <c r="G249" s="46" t="s">
        <v>1</v>
      </c>
      <c r="H249" s="47" t="s">
        <v>2</v>
      </c>
      <c r="J249" s="42" t="s">
        <v>26</v>
      </c>
      <c r="K249" s="43" t="s">
        <v>35</v>
      </c>
      <c r="L249" s="44" t="s">
        <v>36</v>
      </c>
      <c r="M249" s="45" t="s">
        <v>37</v>
      </c>
    </row>
    <row r="250" spans="2:27" x14ac:dyDescent="0.3">
      <c r="B250" s="48" t="str">
        <f t="shared" ref="B250:B260" si="166">B38</f>
        <v>Authenticity &amp; integrity</v>
      </c>
      <c r="C250" s="63">
        <f>C161</f>
        <v>0.63334572030224201</v>
      </c>
      <c r="D250" s="63">
        <f t="shared" ref="D250:E250" si="167">D161</f>
        <v>0.26049795615013011</v>
      </c>
      <c r="E250" s="63">
        <f t="shared" si="167"/>
        <v>0.1061563235476279</v>
      </c>
      <c r="G250" s="46">
        <f t="shared" ref="G250:G260" si="168">AB38</f>
        <v>0.22127364086403392</v>
      </c>
      <c r="H250" s="49">
        <f t="shared" ref="H250:H260" si="169">AC38</f>
        <v>22.127364086403393</v>
      </c>
      <c r="J250" s="48" t="str">
        <f t="shared" ref="J250:J260" si="170">B250</f>
        <v>Authenticity &amp; integrity</v>
      </c>
      <c r="K250" s="64">
        <f>(C250*$G250)*100</f>
        <v>14.014271345693119</v>
      </c>
      <c r="L250" s="50">
        <f t="shared" ref="L250:M260" si="171">(D250*$G250)*100</f>
        <v>5.7641331194978749</v>
      </c>
      <c r="M250" s="51">
        <f t="shared" si="171"/>
        <v>2.3489596212124004</v>
      </c>
    </row>
    <row r="251" spans="2:27" x14ac:dyDescent="0.3">
      <c r="B251" s="48" t="str">
        <f t="shared" si="166"/>
        <v>Intrinsic value</v>
      </c>
      <c r="C251" s="63">
        <f>C169</f>
        <v>0.63334572030224201</v>
      </c>
      <c r="D251" s="63">
        <f t="shared" ref="D251:E251" si="172">D169</f>
        <v>0.26049795615013011</v>
      </c>
      <c r="E251" s="63">
        <f t="shared" si="172"/>
        <v>0.1061563235476279</v>
      </c>
      <c r="G251" s="46">
        <f t="shared" si="168"/>
        <v>0.22127364086403392</v>
      </c>
      <c r="H251" s="49">
        <f t="shared" si="169"/>
        <v>22.127364086403393</v>
      </c>
      <c r="J251" s="48" t="str">
        <f t="shared" si="170"/>
        <v>Intrinsic value</v>
      </c>
      <c r="K251" s="64">
        <f t="shared" ref="K251:K260" si="173">(C251*$G251)*100</f>
        <v>14.014271345693119</v>
      </c>
      <c r="L251" s="50">
        <f t="shared" si="171"/>
        <v>5.7641331194978749</v>
      </c>
      <c r="M251" s="51">
        <f t="shared" si="171"/>
        <v>2.3489596212124004</v>
      </c>
    </row>
    <row r="252" spans="2:27" x14ac:dyDescent="0.3">
      <c r="B252" s="48" t="str">
        <f t="shared" si="166"/>
        <v>Local identity</v>
      </c>
      <c r="C252" s="63">
        <f>C177</f>
        <v>0.26049795615013011</v>
      </c>
      <c r="D252" s="63">
        <f t="shared" ref="D252:E252" si="174">D177</f>
        <v>0.63334572030224201</v>
      </c>
      <c r="E252" s="63">
        <f t="shared" si="174"/>
        <v>0.1061563235476279</v>
      </c>
      <c r="G252" s="46">
        <f t="shared" si="168"/>
        <v>0.10036816922388164</v>
      </c>
      <c r="H252" s="49">
        <f t="shared" si="169"/>
        <v>10.036816922388164</v>
      </c>
      <c r="J252" s="48" t="str">
        <f t="shared" si="170"/>
        <v>Local identity</v>
      </c>
      <c r="K252" s="64">
        <f t="shared" si="173"/>
        <v>2.6145702945351559</v>
      </c>
      <c r="L252" s="50">
        <f t="shared" si="171"/>
        <v>6.3567750432516643</v>
      </c>
      <c r="M252" s="51">
        <f t="shared" si="171"/>
        <v>1.0654715846013449</v>
      </c>
    </row>
    <row r="253" spans="2:27" x14ac:dyDescent="0.3">
      <c r="B253" s="48" t="str">
        <f t="shared" si="166"/>
        <v>Sense of place</v>
      </c>
      <c r="C253" s="63">
        <f>C185</f>
        <v>0.26049795615013011</v>
      </c>
      <c r="D253" s="63">
        <f t="shared" ref="D253:E253" si="175">D185</f>
        <v>0.63334572030224201</v>
      </c>
      <c r="E253" s="63">
        <f t="shared" si="175"/>
        <v>0.1061563235476279</v>
      </c>
      <c r="G253" s="46">
        <f t="shared" si="168"/>
        <v>0.10036816922388164</v>
      </c>
      <c r="H253" s="49">
        <f t="shared" si="169"/>
        <v>10.036816922388164</v>
      </c>
      <c r="J253" s="48" t="str">
        <f t="shared" si="170"/>
        <v>Sense of place</v>
      </c>
      <c r="K253" s="64">
        <f t="shared" si="173"/>
        <v>2.6145702945351559</v>
      </c>
      <c r="L253" s="50">
        <f t="shared" si="171"/>
        <v>6.3567750432516643</v>
      </c>
      <c r="M253" s="51">
        <f t="shared" si="171"/>
        <v>1.0654715846013449</v>
      </c>
    </row>
    <row r="254" spans="2:27" x14ac:dyDescent="0.3">
      <c r="B254" s="48" t="str">
        <f t="shared" si="166"/>
        <v>Social cohesion</v>
      </c>
      <c r="C254" s="63">
        <f>C193</f>
        <v>0.20000000000000004</v>
      </c>
      <c r="D254" s="63">
        <f t="shared" ref="D254:E254" si="176">D193</f>
        <v>0.60000000000000009</v>
      </c>
      <c r="E254" s="63">
        <f t="shared" si="176"/>
        <v>0.20000000000000004</v>
      </c>
      <c r="G254" s="46">
        <f t="shared" si="168"/>
        <v>0.10036816922388164</v>
      </c>
      <c r="H254" s="49">
        <f t="shared" si="169"/>
        <v>10.036816922388164</v>
      </c>
      <c r="J254" s="48" t="str">
        <f t="shared" si="170"/>
        <v>Social cohesion</v>
      </c>
      <c r="K254" s="64">
        <f t="shared" si="173"/>
        <v>2.0073633844776331</v>
      </c>
      <c r="L254" s="50">
        <f t="shared" si="171"/>
        <v>6.0220901534328988</v>
      </c>
      <c r="M254" s="51">
        <f t="shared" si="171"/>
        <v>2.0073633844776331</v>
      </c>
    </row>
    <row r="255" spans="2:27" x14ac:dyDescent="0.3">
      <c r="B255" s="48" t="str">
        <f t="shared" si="166"/>
        <v xml:space="preserve">Participation </v>
      </c>
      <c r="C255" s="63">
        <f>C201</f>
        <v>0.20000000000000004</v>
      </c>
      <c r="D255" s="63">
        <f t="shared" ref="D255:E255" si="177">D201</f>
        <v>0.60000000000000009</v>
      </c>
      <c r="E255" s="63">
        <f t="shared" si="177"/>
        <v>0.20000000000000004</v>
      </c>
      <c r="G255" s="46">
        <f t="shared" si="168"/>
        <v>0.10036816922388164</v>
      </c>
      <c r="H255" s="49">
        <f t="shared" si="169"/>
        <v>10.036816922388164</v>
      </c>
      <c r="J255" s="48" t="str">
        <f t="shared" si="170"/>
        <v xml:space="preserve">Participation </v>
      </c>
      <c r="K255" s="64">
        <f t="shared" si="173"/>
        <v>2.0073633844776331</v>
      </c>
      <c r="L255" s="50">
        <f t="shared" si="171"/>
        <v>6.0220901534328988</v>
      </c>
      <c r="M255" s="51">
        <f t="shared" si="171"/>
        <v>2.0073633844776331</v>
      </c>
    </row>
    <row r="256" spans="2:27" x14ac:dyDescent="0.3">
      <c r="B256" s="48" t="str">
        <f t="shared" si="166"/>
        <v>Place attractiveness</v>
      </c>
      <c r="C256" s="63">
        <f>C209</f>
        <v>0.26049795615013011</v>
      </c>
      <c r="D256" s="63">
        <f t="shared" ref="D256:E256" si="178">D209</f>
        <v>0.63334572030224201</v>
      </c>
      <c r="E256" s="63">
        <f t="shared" si="178"/>
        <v>0.1061563235476279</v>
      </c>
      <c r="G256" s="46">
        <f t="shared" si="168"/>
        <v>4.5795941878600116E-2</v>
      </c>
      <c r="H256" s="49">
        <f t="shared" si="169"/>
        <v>4.5795941878600113</v>
      </c>
      <c r="J256" s="48" t="str">
        <f t="shared" si="170"/>
        <v>Place attractiveness</v>
      </c>
      <c r="K256" s="64">
        <f t="shared" si="173"/>
        <v>1.1929749259345481</v>
      </c>
      <c r="L256" s="50">
        <f t="shared" si="171"/>
        <v>2.9004663796021601</v>
      </c>
      <c r="M256" s="51">
        <f t="shared" si="171"/>
        <v>0.48615288232330361</v>
      </c>
    </row>
    <row r="257" spans="2:13" x14ac:dyDescent="0.3">
      <c r="B257" s="48" t="str">
        <f t="shared" si="166"/>
        <v>Financial self-sustainability</v>
      </c>
      <c r="C257" s="63">
        <f>C217</f>
        <v>0.1061563235476279</v>
      </c>
      <c r="D257" s="63">
        <f t="shared" ref="D257:E257" si="179">D217</f>
        <v>0.26049795615013005</v>
      </c>
      <c r="E257" s="63">
        <f t="shared" si="179"/>
        <v>0.63334572030224201</v>
      </c>
      <c r="G257" s="46">
        <f t="shared" si="168"/>
        <v>2.1462719206401738E-2</v>
      </c>
      <c r="H257" s="49">
        <f t="shared" si="169"/>
        <v>2.1462719206401739</v>
      </c>
      <c r="J257" s="48" t="str">
        <f t="shared" si="170"/>
        <v>Financial self-sustainability</v>
      </c>
      <c r="K257" s="64">
        <f t="shared" si="173"/>
        <v>0.22784033642866702</v>
      </c>
      <c r="L257" s="50">
        <f t="shared" si="171"/>
        <v>0.55909944866917938</v>
      </c>
      <c r="M257" s="51">
        <f t="shared" si="171"/>
        <v>1.3593321355423273</v>
      </c>
    </row>
    <row r="258" spans="2:13" x14ac:dyDescent="0.3">
      <c r="B258" s="48" t="str">
        <f t="shared" si="166"/>
        <v>Jobs creation</v>
      </c>
      <c r="C258" s="63">
        <f>C225</f>
        <v>0.1061563235476279</v>
      </c>
      <c r="D258" s="63">
        <f t="shared" ref="D258:E258" si="180">D225</f>
        <v>0.26049795615013005</v>
      </c>
      <c r="E258" s="63">
        <f t="shared" si="180"/>
        <v>0.63334572030224201</v>
      </c>
      <c r="G258" s="46">
        <f t="shared" si="168"/>
        <v>4.5795941878600116E-2</v>
      </c>
      <c r="H258" s="49">
        <f t="shared" si="169"/>
        <v>4.5795941878600113</v>
      </c>
      <c r="J258" s="48" t="str">
        <f t="shared" si="170"/>
        <v>Jobs creation</v>
      </c>
      <c r="K258" s="64">
        <f t="shared" si="173"/>
        <v>0.48615288232330361</v>
      </c>
      <c r="L258" s="50">
        <f t="shared" si="171"/>
        <v>1.1929749259345477</v>
      </c>
      <c r="M258" s="51">
        <f t="shared" si="171"/>
        <v>2.9004663796021601</v>
      </c>
    </row>
    <row r="259" spans="2:13" x14ac:dyDescent="0.3">
      <c r="B259" s="48" t="str">
        <f t="shared" si="166"/>
        <v>Energy efficiency</v>
      </c>
      <c r="C259" s="63">
        <f>C233</f>
        <v>0.11794670846394983</v>
      </c>
      <c r="D259" s="63">
        <f t="shared" ref="D259:E259" si="181">D233</f>
        <v>0.20141065830721003</v>
      </c>
      <c r="E259" s="63">
        <f t="shared" si="181"/>
        <v>0.68064263322884011</v>
      </c>
      <c r="G259" s="46">
        <f t="shared" si="168"/>
        <v>2.1462719206401738E-2</v>
      </c>
      <c r="H259" s="49">
        <f t="shared" si="169"/>
        <v>2.1462719206401739</v>
      </c>
      <c r="J259" s="48" t="str">
        <f t="shared" si="170"/>
        <v>Energy efficiency</v>
      </c>
      <c r="K259" s="64">
        <f t="shared" si="173"/>
        <v>0.25314570850810825</v>
      </c>
      <c r="L259" s="50">
        <f t="shared" si="171"/>
        <v>0.43228204044241747</v>
      </c>
      <c r="M259" s="51">
        <f t="shared" si="171"/>
        <v>1.4608441716896479</v>
      </c>
    </row>
    <row r="260" spans="2:13" x14ac:dyDescent="0.3">
      <c r="B260" s="48" t="str">
        <f t="shared" si="166"/>
        <v>Greenhouse gas emissions</v>
      </c>
      <c r="C260" s="63">
        <f>C241</f>
        <v>0.23948760790866053</v>
      </c>
      <c r="D260" s="63">
        <f t="shared" ref="D260:E260" si="182">D241</f>
        <v>0.1372876636034531</v>
      </c>
      <c r="E260" s="63">
        <f t="shared" si="182"/>
        <v>0.62322472848788646</v>
      </c>
      <c r="G260" s="46">
        <f t="shared" si="168"/>
        <v>2.1462719206401738E-2</v>
      </c>
      <c r="H260" s="49">
        <f t="shared" si="169"/>
        <v>2.1462719206401739</v>
      </c>
      <c r="J260" s="48" t="str">
        <f t="shared" si="170"/>
        <v>Greenhouse gas emissions</v>
      </c>
      <c r="K260" s="64">
        <f t="shared" si="173"/>
        <v>0.51400552819564171</v>
      </c>
      <c r="L260" s="50">
        <f t="shared" si="171"/>
        <v>0.29465665744238534</v>
      </c>
      <c r="M260" s="51">
        <f t="shared" si="171"/>
        <v>1.3376097350021467</v>
      </c>
    </row>
    <row r="261" spans="2:13" x14ac:dyDescent="0.3">
      <c r="B261" s="52" t="s">
        <v>83</v>
      </c>
      <c r="C261" s="53">
        <f>SUM(C251:C260)</f>
        <v>2.3845865522204983</v>
      </c>
      <c r="D261" s="54">
        <f t="shared" ref="D261:E261" si="183">SUM(D251:D260)</f>
        <v>4.2202293512677791</v>
      </c>
      <c r="E261" s="55">
        <f t="shared" si="183"/>
        <v>3.3951840965117226</v>
      </c>
      <c r="J261" s="52" t="s">
        <v>83</v>
      </c>
      <c r="K261" s="53">
        <f>SUM(K251:K260)</f>
        <v>25.932258085108963</v>
      </c>
      <c r="L261" s="54">
        <f t="shared" ref="L261:M261" si="184">SUM(L251:L260)</f>
        <v>35.901342964957692</v>
      </c>
      <c r="M261" s="55">
        <f t="shared" si="184"/>
        <v>16.039034863529942</v>
      </c>
    </row>
    <row r="283" spans="2:27" x14ac:dyDescent="0.3">
      <c r="B283" s="8" t="s">
        <v>69</v>
      </c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41"/>
      <c r="P283" s="1"/>
      <c r="Q283" s="1"/>
      <c r="W283" s="1"/>
      <c r="X283" s="1"/>
      <c r="Y283" s="1"/>
      <c r="Z283" s="1"/>
      <c r="AA283" s="1"/>
    </row>
    <row r="284" spans="2:27" ht="13.5" thickBot="1" x14ac:dyDescent="0.35">
      <c r="B284" s="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41"/>
      <c r="P284" s="1"/>
      <c r="Q284" s="1"/>
      <c r="W284" s="1"/>
      <c r="X284" s="1"/>
      <c r="Y284" s="1"/>
      <c r="Z284" s="1"/>
      <c r="AA284" s="1"/>
    </row>
    <row r="285" spans="2:27" x14ac:dyDescent="0.3">
      <c r="B285" s="65" t="s">
        <v>38</v>
      </c>
      <c r="C285" s="66"/>
      <c r="D285" s="66"/>
      <c r="E285" s="67"/>
      <c r="F285" s="1"/>
      <c r="G285" s="1"/>
      <c r="H285" s="1"/>
      <c r="I285" s="1"/>
      <c r="J285" s="1"/>
      <c r="K285" s="1"/>
      <c r="L285" s="1"/>
      <c r="M285" s="1"/>
      <c r="N285" s="1"/>
      <c r="O285" s="41"/>
      <c r="P285" s="1"/>
      <c r="Q285" s="1"/>
      <c r="W285" s="1"/>
      <c r="X285" s="1"/>
      <c r="Y285" s="1"/>
      <c r="Z285" s="1"/>
      <c r="AA285" s="1"/>
    </row>
    <row r="286" spans="2:27" ht="13.5" thickBot="1" x14ac:dyDescent="0.35">
      <c r="B286" s="68"/>
      <c r="C286" s="69"/>
      <c r="D286" s="69"/>
      <c r="E286" s="70"/>
    </row>
    <row r="288" spans="2:27" x14ac:dyDescent="0.3">
      <c r="B288" s="4" t="s">
        <v>39</v>
      </c>
    </row>
    <row r="289" spans="2:2" x14ac:dyDescent="0.3">
      <c r="B289" s="4" t="s">
        <v>40</v>
      </c>
    </row>
    <row r="290" spans="2:2" x14ac:dyDescent="0.3">
      <c r="B290" s="4" t="s">
        <v>41</v>
      </c>
    </row>
    <row r="292" spans="2:2" x14ac:dyDescent="0.3">
      <c r="B292" s="4" t="s">
        <v>17</v>
      </c>
    </row>
    <row r="293" spans="2:2" x14ac:dyDescent="0.3">
      <c r="B293" s="4" t="s">
        <v>18</v>
      </c>
    </row>
  </sheetData>
  <mergeCells count="1">
    <mergeCell ref="B285:E286"/>
  </mergeCells>
  <hyperlinks>
    <hyperlink ref="B293" r:id="rId1" xr:uid="{C9ABF69F-DCB8-46D8-A943-EEEF01D249F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9813-AE00-4132-B605-AC81A179B3D4}">
  <dimension ref="B1:AG293"/>
  <sheetViews>
    <sheetView workbookViewId="0">
      <selection activeCell="B12" sqref="B12:C15"/>
    </sheetView>
  </sheetViews>
  <sheetFormatPr baseColWidth="10" defaultColWidth="11.453125" defaultRowHeight="13" x14ac:dyDescent="0.3"/>
  <cols>
    <col min="1" max="1" width="4.453125" style="4" customWidth="1"/>
    <col min="2" max="2" width="22.26953125" style="4" customWidth="1"/>
    <col min="3" max="13" width="21.26953125" style="4" customWidth="1"/>
    <col min="14" max="14" width="22.453125" style="4" customWidth="1"/>
    <col min="15" max="26" width="22.54296875" style="4" customWidth="1"/>
    <col min="27" max="29" width="18" style="4" customWidth="1"/>
    <col min="30" max="16384" width="11.453125" style="4"/>
  </cols>
  <sheetData>
    <row r="1" spans="2:27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2:27" x14ac:dyDescent="0.3">
      <c r="B2" s="5" t="s">
        <v>19</v>
      </c>
      <c r="C2" s="5"/>
      <c r="D2" s="5"/>
      <c r="E2" s="5"/>
      <c r="F2" s="6"/>
      <c r="G2" s="6"/>
      <c r="H2" s="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2:27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2:27" x14ac:dyDescent="0.3">
      <c r="B4" s="8" t="s">
        <v>42</v>
      </c>
    </row>
    <row r="5" spans="2:27" x14ac:dyDescent="0.3">
      <c r="B5" s="8"/>
    </row>
    <row r="6" spans="2:27" x14ac:dyDescent="0.3">
      <c r="B6" s="4" t="s">
        <v>45</v>
      </c>
    </row>
    <row r="7" spans="2:27" x14ac:dyDescent="0.3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2:27" x14ac:dyDescent="0.3">
      <c r="B8" s="4" t="s">
        <v>43</v>
      </c>
    </row>
    <row r="10" spans="2:27" x14ac:dyDescent="0.3">
      <c r="B10" s="4" t="s">
        <v>44</v>
      </c>
    </row>
    <row r="12" spans="2:27" x14ac:dyDescent="0.3">
      <c r="B12" s="9" t="s">
        <v>90</v>
      </c>
      <c r="C12" s="9"/>
    </row>
    <row r="13" spans="2:27" x14ac:dyDescent="0.3">
      <c r="B13" s="10" t="s">
        <v>20</v>
      </c>
      <c r="C13" s="10" t="s">
        <v>91</v>
      </c>
    </row>
    <row r="14" spans="2:27" x14ac:dyDescent="0.3">
      <c r="B14" s="11" t="s">
        <v>21</v>
      </c>
      <c r="C14" s="11" t="s">
        <v>92</v>
      </c>
    </row>
    <row r="15" spans="2:27" x14ac:dyDescent="0.3">
      <c r="B15" s="12" t="s">
        <v>22</v>
      </c>
      <c r="C15" s="12" t="s">
        <v>93</v>
      </c>
    </row>
    <row r="17" spans="2:27" x14ac:dyDescent="0.3">
      <c r="B17" s="8" t="s">
        <v>46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9" spans="2:27" x14ac:dyDescent="0.3">
      <c r="B19" s="4" t="s">
        <v>47</v>
      </c>
    </row>
    <row r="20" spans="2:27" x14ac:dyDescent="0.3">
      <c r="B20" s="4" t="s">
        <v>48</v>
      </c>
    </row>
    <row r="21" spans="2:27" x14ac:dyDescent="0.3">
      <c r="B21" s="4" t="s">
        <v>49</v>
      </c>
    </row>
    <row r="23" spans="2:27" x14ac:dyDescent="0.3">
      <c r="B23" s="4" t="s">
        <v>89</v>
      </c>
    </row>
    <row r="25" spans="2:27" x14ac:dyDescent="0.3">
      <c r="B25" s="4" t="s">
        <v>84</v>
      </c>
    </row>
    <row r="26" spans="2:27" x14ac:dyDescent="0.3">
      <c r="B26" s="4" t="s">
        <v>85</v>
      </c>
    </row>
    <row r="27" spans="2:27" x14ac:dyDescent="0.3">
      <c r="B27" s="4" t="s">
        <v>86</v>
      </c>
    </row>
    <row r="28" spans="2:27" x14ac:dyDescent="0.3">
      <c r="B28" s="4" t="s">
        <v>87</v>
      </c>
    </row>
    <row r="29" spans="2:27" x14ac:dyDescent="0.3">
      <c r="B29" s="4" t="s">
        <v>88</v>
      </c>
    </row>
    <row r="30" spans="2:27" x14ac:dyDescent="0.3">
      <c r="B30" s="13"/>
    </row>
    <row r="31" spans="2:27" x14ac:dyDescent="0.3">
      <c r="B31" s="1"/>
    </row>
    <row r="32" spans="2:27" x14ac:dyDescent="0.3">
      <c r="B32" s="13"/>
    </row>
    <row r="33" spans="2:33" x14ac:dyDescent="0.3">
      <c r="B33" s="1" t="s">
        <v>23</v>
      </c>
    </row>
    <row r="35" spans="2:33" x14ac:dyDescent="0.3">
      <c r="B35" s="14" t="s">
        <v>50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5" t="s">
        <v>24</v>
      </c>
      <c r="N35" s="1"/>
      <c r="O35" s="14" t="s">
        <v>25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7" spans="2:33" x14ac:dyDescent="0.3">
      <c r="B37" s="16" t="s">
        <v>26</v>
      </c>
      <c r="C37" s="17" t="str">
        <f>B38</f>
        <v>Kriteria 1</v>
      </c>
      <c r="D37" s="17" t="str">
        <f>B39</f>
        <v>Kriteria 2</v>
      </c>
      <c r="E37" s="17" t="str">
        <f>B40</f>
        <v>Kriteria 3</v>
      </c>
      <c r="F37" s="17" t="str">
        <f>B41</f>
        <v>Kriteria 4</v>
      </c>
      <c r="G37" s="17" t="str">
        <f>B42</f>
        <v>Kriteria 5</v>
      </c>
      <c r="H37" s="17" t="str">
        <f>B43</f>
        <v>Kriteria 6</v>
      </c>
      <c r="I37" s="17" t="str">
        <f>B44</f>
        <v>Kriteria 7</v>
      </c>
      <c r="J37" s="17" t="str">
        <f>B45</f>
        <v>Kriteria 8</v>
      </c>
      <c r="K37" s="17" t="str">
        <f>B46</f>
        <v>Kriteria 9</v>
      </c>
      <c r="L37" s="17" t="str">
        <f>B47</f>
        <v>Kriteria 10</v>
      </c>
      <c r="M37" s="17" t="str">
        <f>B48</f>
        <v>Kriteria 11</v>
      </c>
      <c r="N37" s="1"/>
      <c r="O37" s="18" t="str">
        <f>B37</f>
        <v>Kriterier</v>
      </c>
      <c r="P37" s="17" t="str">
        <f>O38</f>
        <v>Kriteria 1</v>
      </c>
      <c r="Q37" s="17" t="str">
        <f>O39</f>
        <v>Kriteria 2</v>
      </c>
      <c r="R37" s="17" t="str">
        <f>O40</f>
        <v>Kriteria 3</v>
      </c>
      <c r="S37" s="17" t="str">
        <f>O41</f>
        <v>Kriteria 4</v>
      </c>
      <c r="T37" s="17" t="str">
        <f>O42</f>
        <v>Kriteria 5</v>
      </c>
      <c r="U37" s="17" t="str">
        <f>O43</f>
        <v>Kriteria 6</v>
      </c>
      <c r="V37" s="17" t="str">
        <f>O44</f>
        <v>Kriteria 7</v>
      </c>
      <c r="W37" s="17" t="str">
        <f>O45</f>
        <v>Kriteria 8</v>
      </c>
      <c r="X37" s="17" t="str">
        <f>O46</f>
        <v>Kriteria 9</v>
      </c>
      <c r="Y37" s="17" t="str">
        <f>O47</f>
        <v>Kriteria 10</v>
      </c>
      <c r="Z37" s="17" t="str">
        <f>O48</f>
        <v>Kriteria 11</v>
      </c>
      <c r="AA37" s="17" t="s">
        <v>0</v>
      </c>
      <c r="AB37" s="19" t="s">
        <v>1</v>
      </c>
      <c r="AC37" s="17" t="s">
        <v>2</v>
      </c>
      <c r="AD37" s="1"/>
      <c r="AE37" s="20" t="s">
        <v>3</v>
      </c>
      <c r="AF37" s="21" t="s">
        <v>27</v>
      </c>
      <c r="AG37" s="4" t="s">
        <v>28</v>
      </c>
    </row>
    <row r="38" spans="2:33" x14ac:dyDescent="0.3">
      <c r="B38" s="22" t="s">
        <v>71</v>
      </c>
      <c r="C38" s="23">
        <v>1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6" t="str">
        <f>B38</f>
        <v>Kriteria 1</v>
      </c>
      <c r="P38" s="23" t="e">
        <f t="shared" ref="P38:Z48" si="0">C38/C$49</f>
        <v>#DIV/0!</v>
      </c>
      <c r="Q38" s="23" t="e">
        <f t="shared" si="0"/>
        <v>#DIV/0!</v>
      </c>
      <c r="R38" s="23" t="e">
        <f t="shared" si="0"/>
        <v>#DIV/0!</v>
      </c>
      <c r="S38" s="23" t="e">
        <f t="shared" si="0"/>
        <v>#DIV/0!</v>
      </c>
      <c r="T38" s="23" t="e">
        <f t="shared" si="0"/>
        <v>#DIV/0!</v>
      </c>
      <c r="U38" s="23" t="e">
        <f t="shared" si="0"/>
        <v>#DIV/0!</v>
      </c>
      <c r="V38" s="23" t="e">
        <f t="shared" si="0"/>
        <v>#DIV/0!</v>
      </c>
      <c r="W38" s="23" t="e">
        <f t="shared" si="0"/>
        <v>#DIV/0!</v>
      </c>
      <c r="X38" s="23" t="e">
        <f t="shared" si="0"/>
        <v>#DIV/0!</v>
      </c>
      <c r="Y38" s="23" t="e">
        <f t="shared" si="0"/>
        <v>#DIV/0!</v>
      </c>
      <c r="Z38" s="23">
        <f t="shared" si="0"/>
        <v>0</v>
      </c>
      <c r="AA38" s="23" t="e">
        <f>P38+Q38+R38+S38+T38+U38+V38+W38+X38+Y38+Z38</f>
        <v>#DIV/0!</v>
      </c>
      <c r="AB38" s="25" t="e">
        <f t="shared" ref="AB38:AB48" si="1">AA38/$AE$48</f>
        <v>#DIV/0!</v>
      </c>
      <c r="AC38" s="23" t="e">
        <f>AB38*100</f>
        <v>#DIV/0!</v>
      </c>
      <c r="AE38" s="26">
        <v>1</v>
      </c>
      <c r="AF38" s="27"/>
    </row>
    <row r="39" spans="2:33" x14ac:dyDescent="0.3">
      <c r="B39" s="22" t="s">
        <v>72</v>
      </c>
      <c r="C39" s="23" t="e">
        <f>1/D38</f>
        <v>#DIV/0!</v>
      </c>
      <c r="D39" s="23">
        <v>1</v>
      </c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6" t="str">
        <f t="shared" ref="O39:O48" si="2">B39</f>
        <v>Kriteria 2</v>
      </c>
      <c r="P39" s="23" t="e">
        <f t="shared" si="0"/>
        <v>#DIV/0!</v>
      </c>
      <c r="Q39" s="23" t="e">
        <f t="shared" si="0"/>
        <v>#DIV/0!</v>
      </c>
      <c r="R39" s="23" t="e">
        <f t="shared" si="0"/>
        <v>#DIV/0!</v>
      </c>
      <c r="S39" s="23" t="e">
        <f t="shared" si="0"/>
        <v>#DIV/0!</v>
      </c>
      <c r="T39" s="23" t="e">
        <f t="shared" si="0"/>
        <v>#DIV/0!</v>
      </c>
      <c r="U39" s="23" t="e">
        <f t="shared" si="0"/>
        <v>#DIV/0!</v>
      </c>
      <c r="V39" s="23" t="e">
        <f t="shared" si="0"/>
        <v>#DIV/0!</v>
      </c>
      <c r="W39" s="23" t="e">
        <f t="shared" si="0"/>
        <v>#DIV/0!</v>
      </c>
      <c r="X39" s="23" t="e">
        <f t="shared" si="0"/>
        <v>#DIV/0!</v>
      </c>
      <c r="Y39" s="23" t="e">
        <f t="shared" si="0"/>
        <v>#DIV/0!</v>
      </c>
      <c r="Z39" s="23">
        <f t="shared" si="0"/>
        <v>0</v>
      </c>
      <c r="AA39" s="23" t="e">
        <f t="shared" ref="AA39:AA48" si="3">P39+Q39+R39+S39+T39+U39+V39+W39+X39+Y39+Z39</f>
        <v>#DIV/0!</v>
      </c>
      <c r="AB39" s="25" t="e">
        <f t="shared" si="1"/>
        <v>#DIV/0!</v>
      </c>
      <c r="AC39" s="23" t="e">
        <f t="shared" ref="AC39:AC48" si="4">AB39*100</f>
        <v>#DIV/0!</v>
      </c>
      <c r="AE39" s="26">
        <f>AE38+1</f>
        <v>2</v>
      </c>
      <c r="AF39" s="27">
        <v>0</v>
      </c>
    </row>
    <row r="40" spans="2:33" x14ac:dyDescent="0.3">
      <c r="B40" s="22" t="s">
        <v>73</v>
      </c>
      <c r="C40" s="23" t="e">
        <f>1/E38</f>
        <v>#DIV/0!</v>
      </c>
      <c r="D40" s="23" t="e">
        <f>1/E39</f>
        <v>#DIV/0!</v>
      </c>
      <c r="E40" s="23">
        <v>1</v>
      </c>
      <c r="F40" s="24"/>
      <c r="G40" s="24"/>
      <c r="H40" s="24"/>
      <c r="I40" s="24"/>
      <c r="J40" s="24"/>
      <c r="K40" s="24"/>
      <c r="L40" s="24"/>
      <c r="M40" s="24"/>
      <c r="N40" s="1"/>
      <c r="O40" s="16" t="str">
        <f t="shared" si="2"/>
        <v>Kriteria 3</v>
      </c>
      <c r="P40" s="23" t="e">
        <f t="shared" si="0"/>
        <v>#DIV/0!</v>
      </c>
      <c r="Q40" s="23" t="e">
        <f t="shared" si="0"/>
        <v>#DIV/0!</v>
      </c>
      <c r="R40" s="23" t="e">
        <f t="shared" si="0"/>
        <v>#DIV/0!</v>
      </c>
      <c r="S40" s="23" t="e">
        <f t="shared" si="0"/>
        <v>#DIV/0!</v>
      </c>
      <c r="T40" s="23" t="e">
        <f t="shared" si="0"/>
        <v>#DIV/0!</v>
      </c>
      <c r="U40" s="23" t="e">
        <f t="shared" si="0"/>
        <v>#DIV/0!</v>
      </c>
      <c r="V40" s="23" t="e">
        <f t="shared" si="0"/>
        <v>#DIV/0!</v>
      </c>
      <c r="W40" s="23" t="e">
        <f t="shared" si="0"/>
        <v>#DIV/0!</v>
      </c>
      <c r="X40" s="23" t="e">
        <f t="shared" si="0"/>
        <v>#DIV/0!</v>
      </c>
      <c r="Y40" s="23" t="e">
        <f t="shared" si="0"/>
        <v>#DIV/0!</v>
      </c>
      <c r="Z40" s="23">
        <f t="shared" si="0"/>
        <v>0</v>
      </c>
      <c r="AA40" s="23" t="e">
        <f t="shared" si="3"/>
        <v>#DIV/0!</v>
      </c>
      <c r="AB40" s="25" t="e">
        <f t="shared" si="1"/>
        <v>#DIV/0!</v>
      </c>
      <c r="AC40" s="23" t="e">
        <f t="shared" si="4"/>
        <v>#DIV/0!</v>
      </c>
      <c r="AE40" s="26">
        <f t="shared" ref="AE40:AE48" si="5">AE39+1</f>
        <v>3</v>
      </c>
      <c r="AF40" s="27">
        <v>0.57999999999999996</v>
      </c>
    </row>
    <row r="41" spans="2:33" x14ac:dyDescent="0.3">
      <c r="B41" s="22" t="s">
        <v>74</v>
      </c>
      <c r="C41" s="23" t="e">
        <f>1/F38</f>
        <v>#DIV/0!</v>
      </c>
      <c r="D41" s="23" t="e">
        <f>1/F39</f>
        <v>#DIV/0!</v>
      </c>
      <c r="E41" s="23" t="e">
        <f>1/F40</f>
        <v>#DIV/0!</v>
      </c>
      <c r="F41" s="23">
        <v>1</v>
      </c>
      <c r="G41" s="24"/>
      <c r="H41" s="24"/>
      <c r="I41" s="24"/>
      <c r="J41" s="24"/>
      <c r="K41" s="24"/>
      <c r="L41" s="24"/>
      <c r="M41" s="24"/>
      <c r="N41" s="1"/>
      <c r="O41" s="16" t="str">
        <f t="shared" si="2"/>
        <v>Kriteria 4</v>
      </c>
      <c r="P41" s="23" t="e">
        <f t="shared" si="0"/>
        <v>#DIV/0!</v>
      </c>
      <c r="Q41" s="23" t="e">
        <f t="shared" si="0"/>
        <v>#DIV/0!</v>
      </c>
      <c r="R41" s="23" t="e">
        <f t="shared" si="0"/>
        <v>#DIV/0!</v>
      </c>
      <c r="S41" s="23" t="e">
        <f t="shared" si="0"/>
        <v>#DIV/0!</v>
      </c>
      <c r="T41" s="23" t="e">
        <f t="shared" si="0"/>
        <v>#DIV/0!</v>
      </c>
      <c r="U41" s="23" t="e">
        <f t="shared" si="0"/>
        <v>#DIV/0!</v>
      </c>
      <c r="V41" s="23" t="e">
        <f t="shared" si="0"/>
        <v>#DIV/0!</v>
      </c>
      <c r="W41" s="23" t="e">
        <f t="shared" si="0"/>
        <v>#DIV/0!</v>
      </c>
      <c r="X41" s="23" t="e">
        <f t="shared" si="0"/>
        <v>#DIV/0!</v>
      </c>
      <c r="Y41" s="23" t="e">
        <f t="shared" si="0"/>
        <v>#DIV/0!</v>
      </c>
      <c r="Z41" s="23">
        <f t="shared" si="0"/>
        <v>0</v>
      </c>
      <c r="AA41" s="23" t="e">
        <f t="shared" si="3"/>
        <v>#DIV/0!</v>
      </c>
      <c r="AB41" s="25" t="e">
        <f t="shared" si="1"/>
        <v>#DIV/0!</v>
      </c>
      <c r="AC41" s="23" t="e">
        <f t="shared" si="4"/>
        <v>#DIV/0!</v>
      </c>
      <c r="AE41" s="26">
        <f t="shared" si="5"/>
        <v>4</v>
      </c>
      <c r="AF41" s="27">
        <v>0.9</v>
      </c>
    </row>
    <row r="42" spans="2:33" x14ac:dyDescent="0.3">
      <c r="B42" s="22" t="s">
        <v>75</v>
      </c>
      <c r="C42" s="23" t="e">
        <f>1/G38</f>
        <v>#DIV/0!</v>
      </c>
      <c r="D42" s="23" t="e">
        <f>1/G39</f>
        <v>#DIV/0!</v>
      </c>
      <c r="E42" s="23" t="e">
        <f>1/G40</f>
        <v>#DIV/0!</v>
      </c>
      <c r="F42" s="23" t="e">
        <f>1/G41</f>
        <v>#DIV/0!</v>
      </c>
      <c r="G42" s="23">
        <v>1</v>
      </c>
      <c r="H42" s="24"/>
      <c r="I42" s="24"/>
      <c r="J42" s="24"/>
      <c r="K42" s="24"/>
      <c r="L42" s="24"/>
      <c r="M42" s="24"/>
      <c r="N42" s="1"/>
      <c r="O42" s="16" t="str">
        <f t="shared" si="2"/>
        <v>Kriteria 5</v>
      </c>
      <c r="P42" s="23" t="e">
        <f t="shared" si="0"/>
        <v>#DIV/0!</v>
      </c>
      <c r="Q42" s="23" t="e">
        <f t="shared" si="0"/>
        <v>#DIV/0!</v>
      </c>
      <c r="R42" s="23" t="e">
        <f t="shared" si="0"/>
        <v>#DIV/0!</v>
      </c>
      <c r="S42" s="23" t="e">
        <f t="shared" si="0"/>
        <v>#DIV/0!</v>
      </c>
      <c r="T42" s="23" t="e">
        <f t="shared" si="0"/>
        <v>#DIV/0!</v>
      </c>
      <c r="U42" s="23" t="e">
        <f t="shared" si="0"/>
        <v>#DIV/0!</v>
      </c>
      <c r="V42" s="23" t="e">
        <f t="shared" si="0"/>
        <v>#DIV/0!</v>
      </c>
      <c r="W42" s="23" t="e">
        <f t="shared" si="0"/>
        <v>#DIV/0!</v>
      </c>
      <c r="X42" s="23" t="e">
        <f t="shared" si="0"/>
        <v>#DIV/0!</v>
      </c>
      <c r="Y42" s="23" t="e">
        <f t="shared" si="0"/>
        <v>#DIV/0!</v>
      </c>
      <c r="Z42" s="23">
        <f t="shared" si="0"/>
        <v>0</v>
      </c>
      <c r="AA42" s="23" t="e">
        <f t="shared" si="3"/>
        <v>#DIV/0!</v>
      </c>
      <c r="AB42" s="25" t="e">
        <f t="shared" si="1"/>
        <v>#DIV/0!</v>
      </c>
      <c r="AC42" s="23" t="e">
        <f t="shared" si="4"/>
        <v>#DIV/0!</v>
      </c>
      <c r="AE42" s="26">
        <f t="shared" si="5"/>
        <v>5</v>
      </c>
      <c r="AF42" s="27">
        <v>1.1200000000000001</v>
      </c>
    </row>
    <row r="43" spans="2:33" x14ac:dyDescent="0.3">
      <c r="B43" s="22" t="s">
        <v>76</v>
      </c>
      <c r="C43" s="23" t="e">
        <f>1/H38</f>
        <v>#DIV/0!</v>
      </c>
      <c r="D43" s="23" t="e">
        <f>1/H39</f>
        <v>#DIV/0!</v>
      </c>
      <c r="E43" s="23" t="e">
        <f>1/H40</f>
        <v>#DIV/0!</v>
      </c>
      <c r="F43" s="23" t="e">
        <f>1/H41</f>
        <v>#DIV/0!</v>
      </c>
      <c r="G43" s="23" t="e">
        <f>1/H42</f>
        <v>#DIV/0!</v>
      </c>
      <c r="H43" s="23">
        <v>1</v>
      </c>
      <c r="I43" s="24"/>
      <c r="J43" s="24"/>
      <c r="K43" s="24"/>
      <c r="L43" s="24"/>
      <c r="M43" s="24"/>
      <c r="N43" s="1"/>
      <c r="O43" s="16" t="str">
        <f t="shared" si="2"/>
        <v>Kriteria 6</v>
      </c>
      <c r="P43" s="23" t="e">
        <f t="shared" si="0"/>
        <v>#DIV/0!</v>
      </c>
      <c r="Q43" s="23" t="e">
        <f t="shared" si="0"/>
        <v>#DIV/0!</v>
      </c>
      <c r="R43" s="23" t="e">
        <f t="shared" si="0"/>
        <v>#DIV/0!</v>
      </c>
      <c r="S43" s="23" t="e">
        <f t="shared" si="0"/>
        <v>#DIV/0!</v>
      </c>
      <c r="T43" s="23" t="e">
        <f t="shared" si="0"/>
        <v>#DIV/0!</v>
      </c>
      <c r="U43" s="23" t="e">
        <f t="shared" si="0"/>
        <v>#DIV/0!</v>
      </c>
      <c r="V43" s="23" t="e">
        <f t="shared" si="0"/>
        <v>#DIV/0!</v>
      </c>
      <c r="W43" s="23" t="e">
        <f t="shared" si="0"/>
        <v>#DIV/0!</v>
      </c>
      <c r="X43" s="23" t="e">
        <f t="shared" si="0"/>
        <v>#DIV/0!</v>
      </c>
      <c r="Y43" s="23" t="e">
        <f t="shared" si="0"/>
        <v>#DIV/0!</v>
      </c>
      <c r="Z43" s="23">
        <f t="shared" si="0"/>
        <v>0</v>
      </c>
      <c r="AA43" s="23" t="e">
        <f t="shared" si="3"/>
        <v>#DIV/0!</v>
      </c>
      <c r="AB43" s="25" t="e">
        <f t="shared" si="1"/>
        <v>#DIV/0!</v>
      </c>
      <c r="AC43" s="23" t="e">
        <f t="shared" si="4"/>
        <v>#DIV/0!</v>
      </c>
      <c r="AE43" s="26">
        <f t="shared" si="5"/>
        <v>6</v>
      </c>
      <c r="AF43" s="27">
        <v>1.24</v>
      </c>
    </row>
    <row r="44" spans="2:33" x14ac:dyDescent="0.3">
      <c r="B44" s="22" t="s">
        <v>77</v>
      </c>
      <c r="C44" s="23" t="e">
        <f>1/I38</f>
        <v>#DIV/0!</v>
      </c>
      <c r="D44" s="23" t="e">
        <f>1/I39</f>
        <v>#DIV/0!</v>
      </c>
      <c r="E44" s="23" t="e">
        <f>1/I40</f>
        <v>#DIV/0!</v>
      </c>
      <c r="F44" s="23" t="e">
        <f>1/I41</f>
        <v>#DIV/0!</v>
      </c>
      <c r="G44" s="23" t="e">
        <f>1/I42</f>
        <v>#DIV/0!</v>
      </c>
      <c r="H44" s="23" t="e">
        <f>1/I43</f>
        <v>#DIV/0!</v>
      </c>
      <c r="I44" s="23">
        <v>1</v>
      </c>
      <c r="J44" s="24"/>
      <c r="K44" s="24"/>
      <c r="L44" s="24"/>
      <c r="M44" s="24"/>
      <c r="N44" s="1"/>
      <c r="O44" s="16" t="str">
        <f t="shared" si="2"/>
        <v>Kriteria 7</v>
      </c>
      <c r="P44" s="23" t="e">
        <f t="shared" si="0"/>
        <v>#DIV/0!</v>
      </c>
      <c r="Q44" s="23" t="e">
        <f t="shared" si="0"/>
        <v>#DIV/0!</v>
      </c>
      <c r="R44" s="23" t="e">
        <f t="shared" si="0"/>
        <v>#DIV/0!</v>
      </c>
      <c r="S44" s="23" t="e">
        <f t="shared" si="0"/>
        <v>#DIV/0!</v>
      </c>
      <c r="T44" s="23" t="e">
        <f t="shared" si="0"/>
        <v>#DIV/0!</v>
      </c>
      <c r="U44" s="23" t="e">
        <f t="shared" si="0"/>
        <v>#DIV/0!</v>
      </c>
      <c r="V44" s="23" t="e">
        <f t="shared" si="0"/>
        <v>#DIV/0!</v>
      </c>
      <c r="W44" s="23" t="e">
        <f t="shared" si="0"/>
        <v>#DIV/0!</v>
      </c>
      <c r="X44" s="23" t="e">
        <f t="shared" si="0"/>
        <v>#DIV/0!</v>
      </c>
      <c r="Y44" s="23" t="e">
        <f t="shared" si="0"/>
        <v>#DIV/0!</v>
      </c>
      <c r="Z44" s="23">
        <f t="shared" si="0"/>
        <v>0</v>
      </c>
      <c r="AA44" s="23" t="e">
        <f t="shared" si="3"/>
        <v>#DIV/0!</v>
      </c>
      <c r="AB44" s="25" t="e">
        <f t="shared" si="1"/>
        <v>#DIV/0!</v>
      </c>
      <c r="AC44" s="23" t="e">
        <f t="shared" si="4"/>
        <v>#DIV/0!</v>
      </c>
      <c r="AE44" s="26">
        <f t="shared" si="5"/>
        <v>7</v>
      </c>
      <c r="AF44" s="27">
        <v>1.32</v>
      </c>
    </row>
    <row r="45" spans="2:33" x14ac:dyDescent="0.3">
      <c r="B45" s="22" t="s">
        <v>78</v>
      </c>
      <c r="C45" s="23" t="e">
        <f>1/J38</f>
        <v>#DIV/0!</v>
      </c>
      <c r="D45" s="23" t="e">
        <f>1/J39</f>
        <v>#DIV/0!</v>
      </c>
      <c r="E45" s="23" t="e">
        <f>1/J40</f>
        <v>#DIV/0!</v>
      </c>
      <c r="F45" s="23" t="e">
        <f>1/J41</f>
        <v>#DIV/0!</v>
      </c>
      <c r="G45" s="23" t="e">
        <f>1/J42</f>
        <v>#DIV/0!</v>
      </c>
      <c r="H45" s="23" t="e">
        <f>1/J43</f>
        <v>#DIV/0!</v>
      </c>
      <c r="I45" s="23" t="e">
        <f>1/J44</f>
        <v>#DIV/0!</v>
      </c>
      <c r="J45" s="23">
        <v>1</v>
      </c>
      <c r="K45" s="28"/>
      <c r="L45" s="24"/>
      <c r="M45" s="24"/>
      <c r="N45" s="1"/>
      <c r="O45" s="16" t="str">
        <f t="shared" si="2"/>
        <v>Kriteria 8</v>
      </c>
      <c r="P45" s="23" t="e">
        <f t="shared" si="0"/>
        <v>#DIV/0!</v>
      </c>
      <c r="Q45" s="23" t="e">
        <f t="shared" si="0"/>
        <v>#DIV/0!</v>
      </c>
      <c r="R45" s="23" t="e">
        <f t="shared" si="0"/>
        <v>#DIV/0!</v>
      </c>
      <c r="S45" s="23" t="e">
        <f t="shared" si="0"/>
        <v>#DIV/0!</v>
      </c>
      <c r="T45" s="23" t="e">
        <f t="shared" si="0"/>
        <v>#DIV/0!</v>
      </c>
      <c r="U45" s="23" t="e">
        <f t="shared" si="0"/>
        <v>#DIV/0!</v>
      </c>
      <c r="V45" s="23" t="e">
        <f t="shared" si="0"/>
        <v>#DIV/0!</v>
      </c>
      <c r="W45" s="23" t="e">
        <f t="shared" si="0"/>
        <v>#DIV/0!</v>
      </c>
      <c r="X45" s="23" t="e">
        <f t="shared" si="0"/>
        <v>#DIV/0!</v>
      </c>
      <c r="Y45" s="23" t="e">
        <f t="shared" si="0"/>
        <v>#DIV/0!</v>
      </c>
      <c r="Z45" s="23">
        <f t="shared" si="0"/>
        <v>0</v>
      </c>
      <c r="AA45" s="23" t="e">
        <f t="shared" si="3"/>
        <v>#DIV/0!</v>
      </c>
      <c r="AB45" s="25" t="e">
        <f t="shared" si="1"/>
        <v>#DIV/0!</v>
      </c>
      <c r="AC45" s="23" t="e">
        <f t="shared" si="4"/>
        <v>#DIV/0!</v>
      </c>
      <c r="AE45" s="26">
        <f t="shared" si="5"/>
        <v>8</v>
      </c>
      <c r="AF45" s="27">
        <v>1.41</v>
      </c>
    </row>
    <row r="46" spans="2:33" x14ac:dyDescent="0.3">
      <c r="B46" s="22" t="s">
        <v>79</v>
      </c>
      <c r="C46" s="23" t="e">
        <f>1/K38</f>
        <v>#DIV/0!</v>
      </c>
      <c r="D46" s="23" t="e">
        <f>1/K39</f>
        <v>#DIV/0!</v>
      </c>
      <c r="E46" s="23" t="e">
        <f>1/K40</f>
        <v>#DIV/0!</v>
      </c>
      <c r="F46" s="23" t="e">
        <f>1/K41</f>
        <v>#DIV/0!</v>
      </c>
      <c r="G46" s="23" t="e">
        <f>1/K42</f>
        <v>#DIV/0!</v>
      </c>
      <c r="H46" s="23" t="e">
        <f>1/K43</f>
        <v>#DIV/0!</v>
      </c>
      <c r="I46" s="23" t="e">
        <f>1/K44</f>
        <v>#DIV/0!</v>
      </c>
      <c r="J46" s="23" t="e">
        <f>1/K45</f>
        <v>#DIV/0!</v>
      </c>
      <c r="K46" s="23">
        <v>1</v>
      </c>
      <c r="L46" s="24"/>
      <c r="M46" s="24"/>
      <c r="N46" s="1"/>
      <c r="O46" s="16" t="str">
        <f t="shared" si="2"/>
        <v>Kriteria 9</v>
      </c>
      <c r="P46" s="23" t="e">
        <f t="shared" si="0"/>
        <v>#DIV/0!</v>
      </c>
      <c r="Q46" s="23" t="e">
        <f t="shared" si="0"/>
        <v>#DIV/0!</v>
      </c>
      <c r="R46" s="23" t="e">
        <f t="shared" si="0"/>
        <v>#DIV/0!</v>
      </c>
      <c r="S46" s="23" t="e">
        <f t="shared" si="0"/>
        <v>#DIV/0!</v>
      </c>
      <c r="T46" s="23" t="e">
        <f t="shared" si="0"/>
        <v>#DIV/0!</v>
      </c>
      <c r="U46" s="23" t="e">
        <f t="shared" si="0"/>
        <v>#DIV/0!</v>
      </c>
      <c r="V46" s="23" t="e">
        <f t="shared" si="0"/>
        <v>#DIV/0!</v>
      </c>
      <c r="W46" s="23" t="e">
        <f t="shared" si="0"/>
        <v>#DIV/0!</v>
      </c>
      <c r="X46" s="23" t="e">
        <f t="shared" si="0"/>
        <v>#DIV/0!</v>
      </c>
      <c r="Y46" s="23" t="e">
        <f t="shared" si="0"/>
        <v>#DIV/0!</v>
      </c>
      <c r="Z46" s="23">
        <f t="shared" si="0"/>
        <v>0</v>
      </c>
      <c r="AA46" s="23" t="e">
        <f t="shared" si="3"/>
        <v>#DIV/0!</v>
      </c>
      <c r="AB46" s="25" t="e">
        <f t="shared" si="1"/>
        <v>#DIV/0!</v>
      </c>
      <c r="AC46" s="23" t="e">
        <f t="shared" si="4"/>
        <v>#DIV/0!</v>
      </c>
      <c r="AE46" s="26">
        <f t="shared" si="5"/>
        <v>9</v>
      </c>
      <c r="AF46" s="27">
        <v>1.45</v>
      </c>
    </row>
    <row r="47" spans="2:33" x14ac:dyDescent="0.3">
      <c r="B47" s="22" t="s">
        <v>80</v>
      </c>
      <c r="C47" s="23" t="e">
        <f>1/L38</f>
        <v>#DIV/0!</v>
      </c>
      <c r="D47" s="23" t="e">
        <f>1/L39</f>
        <v>#DIV/0!</v>
      </c>
      <c r="E47" s="23" t="e">
        <f>1/L40</f>
        <v>#DIV/0!</v>
      </c>
      <c r="F47" s="23" t="e">
        <f>1/L41</f>
        <v>#DIV/0!</v>
      </c>
      <c r="G47" s="23" t="e">
        <f>1/L42</f>
        <v>#DIV/0!</v>
      </c>
      <c r="H47" s="23" t="e">
        <f>1/L43</f>
        <v>#DIV/0!</v>
      </c>
      <c r="I47" s="23" t="e">
        <f>1/L44</f>
        <v>#DIV/0!</v>
      </c>
      <c r="J47" s="23" t="e">
        <f>1/L45</f>
        <v>#DIV/0!</v>
      </c>
      <c r="K47" s="23" t="e">
        <f>1/L46</f>
        <v>#DIV/0!</v>
      </c>
      <c r="L47" s="23">
        <v>1</v>
      </c>
      <c r="M47" s="24"/>
      <c r="N47" s="1"/>
      <c r="O47" s="16" t="str">
        <f t="shared" si="2"/>
        <v>Kriteria 10</v>
      </c>
      <c r="P47" s="23" t="e">
        <f t="shared" si="0"/>
        <v>#DIV/0!</v>
      </c>
      <c r="Q47" s="23" t="e">
        <f t="shared" si="0"/>
        <v>#DIV/0!</v>
      </c>
      <c r="R47" s="23" t="e">
        <f t="shared" si="0"/>
        <v>#DIV/0!</v>
      </c>
      <c r="S47" s="23" t="e">
        <f t="shared" si="0"/>
        <v>#DIV/0!</v>
      </c>
      <c r="T47" s="23" t="e">
        <f t="shared" si="0"/>
        <v>#DIV/0!</v>
      </c>
      <c r="U47" s="23" t="e">
        <f t="shared" si="0"/>
        <v>#DIV/0!</v>
      </c>
      <c r="V47" s="23" t="e">
        <f t="shared" si="0"/>
        <v>#DIV/0!</v>
      </c>
      <c r="W47" s="23" t="e">
        <f t="shared" si="0"/>
        <v>#DIV/0!</v>
      </c>
      <c r="X47" s="23" t="e">
        <f t="shared" si="0"/>
        <v>#DIV/0!</v>
      </c>
      <c r="Y47" s="23" t="e">
        <f t="shared" si="0"/>
        <v>#DIV/0!</v>
      </c>
      <c r="Z47" s="23">
        <f t="shared" si="0"/>
        <v>0</v>
      </c>
      <c r="AA47" s="23" t="e">
        <f t="shared" si="3"/>
        <v>#DIV/0!</v>
      </c>
      <c r="AB47" s="25" t="e">
        <f t="shared" si="1"/>
        <v>#DIV/0!</v>
      </c>
      <c r="AC47" s="23" t="e">
        <f t="shared" si="4"/>
        <v>#DIV/0!</v>
      </c>
      <c r="AE47" s="26">
        <f t="shared" si="5"/>
        <v>10</v>
      </c>
      <c r="AF47" s="27">
        <v>1.49</v>
      </c>
    </row>
    <row r="48" spans="2:33" x14ac:dyDescent="0.3">
      <c r="B48" s="22" t="s">
        <v>81</v>
      </c>
      <c r="C48" s="23" t="e">
        <f>1/M38</f>
        <v>#DIV/0!</v>
      </c>
      <c r="D48" s="23" t="e">
        <f>1/M39</f>
        <v>#DIV/0!</v>
      </c>
      <c r="E48" s="23" t="e">
        <f>1/M40</f>
        <v>#DIV/0!</v>
      </c>
      <c r="F48" s="23" t="e">
        <f>1/M41</f>
        <v>#DIV/0!</v>
      </c>
      <c r="G48" s="23" t="e">
        <f>1/M42</f>
        <v>#DIV/0!</v>
      </c>
      <c r="H48" s="23" t="e">
        <f>1/M43</f>
        <v>#DIV/0!</v>
      </c>
      <c r="I48" s="23" t="e">
        <f>1/M44</f>
        <v>#DIV/0!</v>
      </c>
      <c r="J48" s="23" t="e">
        <f>1/M45</f>
        <v>#DIV/0!</v>
      </c>
      <c r="K48" s="23" t="e">
        <f>1/M46</f>
        <v>#DIV/0!</v>
      </c>
      <c r="L48" s="23" t="e">
        <f>1/M47</f>
        <v>#DIV/0!</v>
      </c>
      <c r="M48" s="23">
        <v>1</v>
      </c>
      <c r="N48" s="1"/>
      <c r="O48" s="16" t="str">
        <f t="shared" si="2"/>
        <v>Kriteria 11</v>
      </c>
      <c r="P48" s="23" t="e">
        <f t="shared" si="0"/>
        <v>#DIV/0!</v>
      </c>
      <c r="Q48" s="23" t="e">
        <f t="shared" si="0"/>
        <v>#DIV/0!</v>
      </c>
      <c r="R48" s="23" t="e">
        <f t="shared" si="0"/>
        <v>#DIV/0!</v>
      </c>
      <c r="S48" s="23" t="e">
        <f t="shared" si="0"/>
        <v>#DIV/0!</v>
      </c>
      <c r="T48" s="23" t="e">
        <f t="shared" si="0"/>
        <v>#DIV/0!</v>
      </c>
      <c r="U48" s="23" t="e">
        <f t="shared" si="0"/>
        <v>#DIV/0!</v>
      </c>
      <c r="V48" s="23" t="e">
        <f t="shared" si="0"/>
        <v>#DIV/0!</v>
      </c>
      <c r="W48" s="23" t="e">
        <f t="shared" si="0"/>
        <v>#DIV/0!</v>
      </c>
      <c r="X48" s="23" t="e">
        <f t="shared" si="0"/>
        <v>#DIV/0!</v>
      </c>
      <c r="Y48" s="23" t="e">
        <f t="shared" si="0"/>
        <v>#DIV/0!</v>
      </c>
      <c r="Z48" s="23">
        <f t="shared" si="0"/>
        <v>1</v>
      </c>
      <c r="AA48" s="23" t="e">
        <f t="shared" si="3"/>
        <v>#DIV/0!</v>
      </c>
      <c r="AB48" s="25" t="e">
        <f t="shared" si="1"/>
        <v>#DIV/0!</v>
      </c>
      <c r="AC48" s="23" t="e">
        <f t="shared" si="4"/>
        <v>#DIV/0!</v>
      </c>
      <c r="AE48" s="29">
        <f t="shared" si="5"/>
        <v>11</v>
      </c>
      <c r="AF48" s="30">
        <v>1.51</v>
      </c>
    </row>
    <row r="49" spans="2:31" x14ac:dyDescent="0.3">
      <c r="B49" s="16" t="s">
        <v>0</v>
      </c>
      <c r="C49" s="31" t="e">
        <f>C38+C39+C40+C41+C42+C43+C44+C45+C46+C47+C48</f>
        <v>#DIV/0!</v>
      </c>
      <c r="D49" s="31" t="e">
        <f t="shared" ref="D49:M49" si="6">D38+D39+D40+D41+D42+D43+D44+D45+D46+D47+D48</f>
        <v>#DIV/0!</v>
      </c>
      <c r="E49" s="31" t="e">
        <f t="shared" si="6"/>
        <v>#DIV/0!</v>
      </c>
      <c r="F49" s="31" t="e">
        <f t="shared" si="6"/>
        <v>#DIV/0!</v>
      </c>
      <c r="G49" s="31" t="e">
        <f t="shared" si="6"/>
        <v>#DIV/0!</v>
      </c>
      <c r="H49" s="31" t="e">
        <f t="shared" si="6"/>
        <v>#DIV/0!</v>
      </c>
      <c r="I49" s="31" t="e">
        <f t="shared" si="6"/>
        <v>#DIV/0!</v>
      </c>
      <c r="J49" s="31" t="e">
        <f t="shared" si="6"/>
        <v>#DIV/0!</v>
      </c>
      <c r="K49" s="31" t="e">
        <f t="shared" si="6"/>
        <v>#DIV/0!</v>
      </c>
      <c r="L49" s="31" t="e">
        <f t="shared" si="6"/>
        <v>#DIV/0!</v>
      </c>
      <c r="M49" s="31">
        <f t="shared" si="6"/>
        <v>1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23" t="e">
        <f>SUM(AA38:AA48)</f>
        <v>#DIV/0!</v>
      </c>
      <c r="AB49" s="23" t="e">
        <f>SUM(AB38:AB48)</f>
        <v>#DIV/0!</v>
      </c>
      <c r="AC49" s="23" t="e">
        <f>SUM(AC38:AC48)</f>
        <v>#DIV/0!</v>
      </c>
      <c r="AE49" s="32"/>
    </row>
    <row r="50" spans="2:31" x14ac:dyDescent="0.3"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35"/>
      <c r="AB50" s="35"/>
      <c r="AC50" s="35"/>
      <c r="AE50" s="32"/>
    </row>
    <row r="51" spans="2:31" x14ac:dyDescent="0.3">
      <c r="B51" s="14" t="s">
        <v>54</v>
      </c>
      <c r="C51" s="1"/>
      <c r="D51" s="1"/>
      <c r="E51" s="56" t="str">
        <f>B38</f>
        <v>Kriteria 1</v>
      </c>
      <c r="F51" s="1"/>
      <c r="G51" s="14" t="s">
        <v>25</v>
      </c>
      <c r="H51" s="1"/>
      <c r="I51" s="1"/>
      <c r="J51" s="1"/>
      <c r="K51" s="1"/>
      <c r="L51" s="1"/>
      <c r="M51" s="1"/>
      <c r="N51" s="1"/>
      <c r="O51" s="1"/>
      <c r="P51" s="1"/>
      <c r="Y51" s="1"/>
      <c r="Z51" s="1"/>
      <c r="AA51" s="1"/>
    </row>
    <row r="53" spans="2:31" x14ac:dyDescent="0.3">
      <c r="B53" s="16" t="s">
        <v>26</v>
      </c>
      <c r="C53" s="17" t="str">
        <f>B54</f>
        <v>Opsjon A</v>
      </c>
      <c r="D53" s="17" t="str">
        <f>B55</f>
        <v>Opsjon B</v>
      </c>
      <c r="E53" s="17" t="str">
        <f>B56</f>
        <v>Opsjon C</v>
      </c>
      <c r="F53" s="1"/>
      <c r="G53" s="18" t="str">
        <f>B53</f>
        <v>Kriterier</v>
      </c>
      <c r="H53" s="17" t="str">
        <f>G54</f>
        <v>Opsjon A</v>
      </c>
      <c r="I53" s="17" t="str">
        <f>G55</f>
        <v>Opsjon B</v>
      </c>
      <c r="J53" s="17" t="str">
        <f>G56</f>
        <v>Opsjon C</v>
      </c>
      <c r="K53" s="17" t="s">
        <v>0</v>
      </c>
      <c r="L53" s="19" t="s">
        <v>1</v>
      </c>
      <c r="M53" s="17" t="s">
        <v>2</v>
      </c>
      <c r="N53" s="1"/>
      <c r="O53" s="20" t="s">
        <v>3</v>
      </c>
      <c r="P53" s="21" t="s">
        <v>27</v>
      </c>
    </row>
    <row r="54" spans="2:31" x14ac:dyDescent="0.3">
      <c r="B54" s="22" t="s">
        <v>51</v>
      </c>
      <c r="C54" s="23">
        <v>1</v>
      </c>
      <c r="D54" s="24"/>
      <c r="E54" s="24"/>
      <c r="F54" s="1"/>
      <c r="G54" s="16" t="str">
        <f>B54</f>
        <v>Opsjon A</v>
      </c>
      <c r="H54" s="23" t="e">
        <f>C54/C$57</f>
        <v>#DIV/0!</v>
      </c>
      <c r="I54" s="23" t="e">
        <f t="shared" ref="I54:J56" si="7">D54/D$57</f>
        <v>#DIV/0!</v>
      </c>
      <c r="J54" s="23">
        <f>E54/E$57</f>
        <v>0</v>
      </c>
      <c r="K54" s="23" t="e">
        <f>H54+I54+J54</f>
        <v>#DIV/0!</v>
      </c>
      <c r="L54" s="25" t="e">
        <f>K54/$O$56</f>
        <v>#DIV/0!</v>
      </c>
      <c r="M54" s="23" t="e">
        <f>L54*100</f>
        <v>#DIV/0!</v>
      </c>
      <c r="O54" s="26">
        <v>1</v>
      </c>
      <c r="P54" s="27"/>
    </row>
    <row r="55" spans="2:31" x14ac:dyDescent="0.3">
      <c r="B55" s="22" t="s">
        <v>52</v>
      </c>
      <c r="C55" s="23" t="e">
        <f>1/D54</f>
        <v>#DIV/0!</v>
      </c>
      <c r="D55" s="23">
        <v>1</v>
      </c>
      <c r="E55" s="24"/>
      <c r="F55" s="1"/>
      <c r="G55" s="16" t="str">
        <f>B55</f>
        <v>Opsjon B</v>
      </c>
      <c r="H55" s="23" t="e">
        <f t="shared" ref="H55:H56" si="8">C55/C$57</f>
        <v>#DIV/0!</v>
      </c>
      <c r="I55" s="23" t="e">
        <f t="shared" si="7"/>
        <v>#DIV/0!</v>
      </c>
      <c r="J55" s="23">
        <f t="shared" si="7"/>
        <v>0</v>
      </c>
      <c r="K55" s="23" t="e">
        <f t="shared" ref="K55:K56" si="9">H55+I55+J55</f>
        <v>#DIV/0!</v>
      </c>
      <c r="L55" s="25" t="e">
        <f>K55/$O$56</f>
        <v>#DIV/0!</v>
      </c>
      <c r="M55" s="23" t="e">
        <f t="shared" ref="M55:M56" si="10">L55*100</f>
        <v>#DIV/0!</v>
      </c>
      <c r="O55" s="26">
        <f>O54+1</f>
        <v>2</v>
      </c>
      <c r="P55" s="27">
        <v>0</v>
      </c>
    </row>
    <row r="56" spans="2:31" x14ac:dyDescent="0.3">
      <c r="B56" s="22" t="s">
        <v>53</v>
      </c>
      <c r="C56" s="23" t="e">
        <f>1/E54</f>
        <v>#DIV/0!</v>
      </c>
      <c r="D56" s="23" t="e">
        <f>1/E55</f>
        <v>#DIV/0!</v>
      </c>
      <c r="E56" s="23">
        <v>1</v>
      </c>
      <c r="F56" s="1"/>
      <c r="G56" s="16" t="str">
        <f>B56</f>
        <v>Opsjon C</v>
      </c>
      <c r="H56" s="23" t="e">
        <f t="shared" si="8"/>
        <v>#DIV/0!</v>
      </c>
      <c r="I56" s="23" t="e">
        <f t="shared" si="7"/>
        <v>#DIV/0!</v>
      </c>
      <c r="J56" s="23">
        <f t="shared" si="7"/>
        <v>1</v>
      </c>
      <c r="K56" s="23" t="e">
        <f t="shared" si="9"/>
        <v>#DIV/0!</v>
      </c>
      <c r="L56" s="25" t="e">
        <f t="shared" ref="L56" si="11">K56/$O$56</f>
        <v>#DIV/0!</v>
      </c>
      <c r="M56" s="23" t="e">
        <f t="shared" si="10"/>
        <v>#DIV/0!</v>
      </c>
      <c r="O56" s="26">
        <f t="shared" ref="O56" si="12">O55+1</f>
        <v>3</v>
      </c>
      <c r="P56" s="27">
        <v>0.57999999999999996</v>
      </c>
    </row>
    <row r="57" spans="2:31" x14ac:dyDescent="0.3">
      <c r="B57" s="16" t="s">
        <v>0</v>
      </c>
      <c r="C57" s="31" t="e">
        <f>C54+C55+C56</f>
        <v>#DIV/0!</v>
      </c>
      <c r="D57" s="31" t="e">
        <f t="shared" ref="D57:E57" si="13">D54+D55+D56</f>
        <v>#DIV/0!</v>
      </c>
      <c r="E57" s="31">
        <f t="shared" si="13"/>
        <v>1</v>
      </c>
      <c r="F57" s="1"/>
      <c r="G57" s="1"/>
      <c r="H57" s="1"/>
      <c r="I57" s="1"/>
      <c r="J57" s="1"/>
      <c r="K57" s="23" t="e">
        <f>SUM(K54:K56)</f>
        <v>#DIV/0!</v>
      </c>
      <c r="L57" s="23" t="e">
        <f>SUM(L54:L56)</f>
        <v>#DIV/0!</v>
      </c>
      <c r="M57" s="23" t="e">
        <f>SUM(M54:M56)</f>
        <v>#DIV/0!</v>
      </c>
      <c r="O57" s="32"/>
    </row>
    <row r="58" spans="2:31" x14ac:dyDescent="0.3">
      <c r="B58" s="33"/>
      <c r="C58" s="34"/>
      <c r="D58" s="34"/>
      <c r="E58" s="34"/>
      <c r="F58" s="34"/>
      <c r="G58" s="1"/>
      <c r="H58" s="1"/>
      <c r="I58" s="1"/>
      <c r="J58" s="1"/>
      <c r="K58" s="1"/>
      <c r="L58" s="1"/>
      <c r="M58" s="1"/>
      <c r="N58" s="1"/>
      <c r="O58" s="1"/>
      <c r="P58" s="1"/>
      <c r="Y58" s="1"/>
      <c r="Z58" s="1"/>
      <c r="AA58" s="35"/>
      <c r="AB58" s="35"/>
      <c r="AC58" s="35"/>
      <c r="AE58" s="32"/>
    </row>
    <row r="59" spans="2:31" x14ac:dyDescent="0.3">
      <c r="B59" s="14" t="s">
        <v>55</v>
      </c>
      <c r="C59" s="1"/>
      <c r="D59" s="1"/>
      <c r="E59" s="56" t="str">
        <f>B39</f>
        <v>Kriteria 2</v>
      </c>
      <c r="F59" s="1"/>
      <c r="G59" s="14" t="s">
        <v>25</v>
      </c>
      <c r="H59" s="1"/>
      <c r="I59" s="1"/>
      <c r="J59" s="1"/>
      <c r="K59" s="1"/>
      <c r="L59" s="1"/>
      <c r="M59" s="1"/>
      <c r="N59" s="1"/>
      <c r="O59" s="1"/>
      <c r="P59" s="1"/>
      <c r="Y59" s="1"/>
      <c r="Z59" s="1"/>
      <c r="AA59" s="1"/>
    </row>
    <row r="61" spans="2:31" x14ac:dyDescent="0.3">
      <c r="B61" s="16" t="s">
        <v>26</v>
      </c>
      <c r="C61" s="17" t="str">
        <f>B62</f>
        <v>Opsjon A</v>
      </c>
      <c r="D61" s="17" t="str">
        <f>B63</f>
        <v>Opsjon B</v>
      </c>
      <c r="E61" s="17" t="str">
        <f>B64</f>
        <v>Opsjon C</v>
      </c>
      <c r="F61" s="1"/>
      <c r="G61" s="18" t="str">
        <f>B61</f>
        <v>Kriterier</v>
      </c>
      <c r="H61" s="17" t="str">
        <f>G62</f>
        <v>Opsjon A</v>
      </c>
      <c r="I61" s="17" t="str">
        <f>G63</f>
        <v>Opsjon B</v>
      </c>
      <c r="J61" s="17" t="str">
        <f>G64</f>
        <v>Opsjon C</v>
      </c>
      <c r="K61" s="17" t="s">
        <v>0</v>
      </c>
      <c r="L61" s="19" t="s">
        <v>1</v>
      </c>
      <c r="M61" s="17" t="s">
        <v>2</v>
      </c>
      <c r="N61" s="1"/>
      <c r="O61" s="20" t="s">
        <v>3</v>
      </c>
      <c r="P61" s="21" t="s">
        <v>27</v>
      </c>
    </row>
    <row r="62" spans="2:31" x14ac:dyDescent="0.3">
      <c r="B62" s="22" t="s">
        <v>51</v>
      </c>
      <c r="C62" s="23">
        <v>1</v>
      </c>
      <c r="D62" s="24"/>
      <c r="E62" s="24"/>
      <c r="F62" s="1"/>
      <c r="G62" s="16" t="str">
        <f>B62</f>
        <v>Opsjon A</v>
      </c>
      <c r="H62" s="23" t="e">
        <f>C62/C$65</f>
        <v>#DIV/0!</v>
      </c>
      <c r="I62" s="23" t="e">
        <f t="shared" ref="I62:J64" si="14">D62/D$65</f>
        <v>#DIV/0!</v>
      </c>
      <c r="J62" s="23">
        <f t="shared" si="14"/>
        <v>0</v>
      </c>
      <c r="K62" s="23" t="e">
        <f>H62+I62+J62</f>
        <v>#DIV/0!</v>
      </c>
      <c r="L62" s="25" t="e">
        <f>K62/$O$64</f>
        <v>#DIV/0!</v>
      </c>
      <c r="M62" s="23" t="e">
        <f>L62*100</f>
        <v>#DIV/0!</v>
      </c>
      <c r="O62" s="26">
        <v>1</v>
      </c>
      <c r="P62" s="27"/>
    </row>
    <row r="63" spans="2:31" x14ac:dyDescent="0.3">
      <c r="B63" s="22" t="s">
        <v>52</v>
      </c>
      <c r="C63" s="23" t="e">
        <f>1/D62</f>
        <v>#DIV/0!</v>
      </c>
      <c r="D63" s="23">
        <v>1</v>
      </c>
      <c r="E63" s="24"/>
      <c r="F63" s="1"/>
      <c r="G63" s="16" t="str">
        <f>B63</f>
        <v>Opsjon B</v>
      </c>
      <c r="H63" s="23" t="e">
        <f t="shared" ref="H63:H64" si="15">C63/C$65</f>
        <v>#DIV/0!</v>
      </c>
      <c r="I63" s="23" t="e">
        <f t="shared" si="14"/>
        <v>#DIV/0!</v>
      </c>
      <c r="J63" s="23">
        <f>E63/E$65</f>
        <v>0</v>
      </c>
      <c r="K63" s="23" t="e">
        <f t="shared" ref="K63:K64" si="16">H63+I63+J63</f>
        <v>#DIV/0!</v>
      </c>
      <c r="L63" s="25" t="e">
        <f t="shared" ref="L63:L64" si="17">K63/$O$64</f>
        <v>#DIV/0!</v>
      </c>
      <c r="M63" s="23" t="e">
        <f t="shared" ref="M63:M64" si="18">L63*100</f>
        <v>#DIV/0!</v>
      </c>
      <c r="O63" s="26">
        <f>O62+1</f>
        <v>2</v>
      </c>
      <c r="P63" s="27">
        <v>0</v>
      </c>
    </row>
    <row r="64" spans="2:31" x14ac:dyDescent="0.3">
      <c r="B64" s="22" t="s">
        <v>53</v>
      </c>
      <c r="C64" s="23" t="e">
        <f>1/E62</f>
        <v>#DIV/0!</v>
      </c>
      <c r="D64" s="23" t="e">
        <f>1/E63</f>
        <v>#DIV/0!</v>
      </c>
      <c r="E64" s="23">
        <v>1</v>
      </c>
      <c r="F64" s="1"/>
      <c r="G64" s="16" t="str">
        <f>B64</f>
        <v>Opsjon C</v>
      </c>
      <c r="H64" s="23" t="e">
        <f t="shared" si="15"/>
        <v>#DIV/0!</v>
      </c>
      <c r="I64" s="23" t="e">
        <f t="shared" si="14"/>
        <v>#DIV/0!</v>
      </c>
      <c r="J64" s="23">
        <f t="shared" si="14"/>
        <v>1</v>
      </c>
      <c r="K64" s="23" t="e">
        <f t="shared" si="16"/>
        <v>#DIV/0!</v>
      </c>
      <c r="L64" s="25" t="e">
        <f t="shared" si="17"/>
        <v>#DIV/0!</v>
      </c>
      <c r="M64" s="23" t="e">
        <f t="shared" si="18"/>
        <v>#DIV/0!</v>
      </c>
      <c r="O64" s="26">
        <f t="shared" ref="O64" si="19">O63+1</f>
        <v>3</v>
      </c>
      <c r="P64" s="27">
        <v>0.57999999999999996</v>
      </c>
    </row>
    <row r="65" spans="2:31" x14ac:dyDescent="0.3">
      <c r="B65" s="16" t="s">
        <v>0</v>
      </c>
      <c r="C65" s="31" t="e">
        <f>C62+C63+C64</f>
        <v>#DIV/0!</v>
      </c>
      <c r="D65" s="31" t="e">
        <f t="shared" ref="D65:E65" si="20">D62+D63+D64</f>
        <v>#DIV/0!</v>
      </c>
      <c r="E65" s="31">
        <f t="shared" si="20"/>
        <v>1</v>
      </c>
      <c r="F65" s="1"/>
      <c r="G65" s="1"/>
      <c r="H65" s="1"/>
      <c r="I65" s="1"/>
      <c r="J65" s="1"/>
      <c r="K65" s="23" t="e">
        <f>SUM(K62:K64)</f>
        <v>#DIV/0!</v>
      </c>
      <c r="L65" s="23" t="e">
        <f>SUM(L62:L64)</f>
        <v>#DIV/0!</v>
      </c>
      <c r="M65" s="23" t="e">
        <f>SUM(M62:M64)</f>
        <v>#DIV/0!</v>
      </c>
      <c r="O65" s="32"/>
    </row>
    <row r="66" spans="2:31" x14ac:dyDescent="0.3">
      <c r="B66" s="33"/>
      <c r="C66" s="34"/>
      <c r="D66" s="34"/>
      <c r="E66" s="34"/>
      <c r="F66" s="34"/>
      <c r="G66" s="1"/>
      <c r="H66" s="1"/>
      <c r="I66" s="1"/>
      <c r="J66" s="1"/>
      <c r="K66" s="1"/>
      <c r="L66" s="1"/>
      <c r="M66" s="1"/>
      <c r="N66" s="1"/>
      <c r="O66" s="1"/>
      <c r="P66" s="1"/>
      <c r="Y66" s="1"/>
      <c r="Z66" s="1"/>
      <c r="AA66" s="35"/>
      <c r="AB66" s="35"/>
      <c r="AC66" s="35"/>
      <c r="AE66" s="32"/>
    </row>
    <row r="67" spans="2:31" x14ac:dyDescent="0.3">
      <c r="B67" s="14" t="s">
        <v>56</v>
      </c>
      <c r="C67" s="1"/>
      <c r="D67" s="1"/>
      <c r="E67" s="56" t="str">
        <f>B40</f>
        <v>Kriteria 3</v>
      </c>
      <c r="F67" s="1"/>
      <c r="G67" s="14" t="s">
        <v>25</v>
      </c>
      <c r="H67" s="1"/>
      <c r="I67" s="1"/>
      <c r="J67" s="1"/>
      <c r="K67" s="1"/>
      <c r="L67" s="1"/>
      <c r="M67" s="1"/>
      <c r="N67" s="1"/>
      <c r="O67" s="1"/>
      <c r="P67" s="1"/>
      <c r="Y67" s="1"/>
      <c r="Z67" s="1"/>
      <c r="AA67" s="1"/>
    </row>
    <row r="69" spans="2:31" x14ac:dyDescent="0.3">
      <c r="B69" s="16" t="s">
        <v>26</v>
      </c>
      <c r="C69" s="17" t="str">
        <f>B70</f>
        <v>Opsjon A</v>
      </c>
      <c r="D69" s="17" t="str">
        <f>B71</f>
        <v>Opsjon B</v>
      </c>
      <c r="E69" s="17" t="str">
        <f>B72</f>
        <v>Opsjon C</v>
      </c>
      <c r="F69" s="1"/>
      <c r="G69" s="18" t="str">
        <f>B69</f>
        <v>Kriterier</v>
      </c>
      <c r="H69" s="17" t="str">
        <f>G70</f>
        <v>Opsjon A</v>
      </c>
      <c r="I69" s="17" t="str">
        <f>G71</f>
        <v>Opsjon B</v>
      </c>
      <c r="J69" s="17" t="str">
        <f>G72</f>
        <v>Opsjon C</v>
      </c>
      <c r="K69" s="17" t="s">
        <v>0</v>
      </c>
      <c r="L69" s="19" t="s">
        <v>1</v>
      </c>
      <c r="M69" s="17" t="s">
        <v>2</v>
      </c>
      <c r="N69" s="1"/>
      <c r="O69" s="20" t="s">
        <v>3</v>
      </c>
      <c r="P69" s="21" t="s">
        <v>27</v>
      </c>
    </row>
    <row r="70" spans="2:31" x14ac:dyDescent="0.3">
      <c r="B70" s="22" t="s">
        <v>51</v>
      </c>
      <c r="C70" s="23">
        <v>1</v>
      </c>
      <c r="D70" s="28"/>
      <c r="E70" s="24"/>
      <c r="F70" s="1"/>
      <c r="G70" s="16" t="str">
        <f>B70</f>
        <v>Opsjon A</v>
      </c>
      <c r="H70" s="23" t="e">
        <f>C70/C$73</f>
        <v>#DIV/0!</v>
      </c>
      <c r="I70" s="23" t="e">
        <f t="shared" ref="I70:J72" si="21">D70/D$73</f>
        <v>#DIV/0!</v>
      </c>
      <c r="J70" s="23">
        <f t="shared" si="21"/>
        <v>0</v>
      </c>
      <c r="K70" s="23" t="e">
        <f>H70+I70+J70</f>
        <v>#DIV/0!</v>
      </c>
      <c r="L70" s="25" t="e">
        <f>K70/$O$72</f>
        <v>#DIV/0!</v>
      </c>
      <c r="M70" s="23" t="e">
        <f>L70*100</f>
        <v>#DIV/0!</v>
      </c>
      <c r="O70" s="26">
        <v>1</v>
      </c>
      <c r="P70" s="27"/>
    </row>
    <row r="71" spans="2:31" x14ac:dyDescent="0.3">
      <c r="B71" s="22" t="s">
        <v>52</v>
      </c>
      <c r="C71" s="23" t="e">
        <f>1/D70</f>
        <v>#DIV/0!</v>
      </c>
      <c r="D71" s="23">
        <v>1</v>
      </c>
      <c r="E71" s="24"/>
      <c r="F71" s="1"/>
      <c r="G71" s="16" t="str">
        <f>B71</f>
        <v>Opsjon B</v>
      </c>
      <c r="H71" s="23" t="e">
        <f t="shared" ref="H71:H72" si="22">C71/C$73</f>
        <v>#DIV/0!</v>
      </c>
      <c r="I71" s="23" t="e">
        <f t="shared" si="21"/>
        <v>#DIV/0!</v>
      </c>
      <c r="J71" s="23">
        <f t="shared" si="21"/>
        <v>0</v>
      </c>
      <c r="K71" s="23" t="e">
        <f t="shared" ref="K71:K72" si="23">H71+I71+J71</f>
        <v>#DIV/0!</v>
      </c>
      <c r="L71" s="25" t="e">
        <f t="shared" ref="L71:L72" si="24">K71/$O$72</f>
        <v>#DIV/0!</v>
      </c>
      <c r="M71" s="23" t="e">
        <f t="shared" ref="M71:M72" si="25">L71*100</f>
        <v>#DIV/0!</v>
      </c>
      <c r="O71" s="26">
        <f>O70+1</f>
        <v>2</v>
      </c>
      <c r="P71" s="27">
        <v>0</v>
      </c>
    </row>
    <row r="72" spans="2:31" x14ac:dyDescent="0.3">
      <c r="B72" s="22" t="s">
        <v>53</v>
      </c>
      <c r="C72" s="23" t="e">
        <f>1/E70</f>
        <v>#DIV/0!</v>
      </c>
      <c r="D72" s="23" t="e">
        <f>1/E71</f>
        <v>#DIV/0!</v>
      </c>
      <c r="E72" s="23">
        <v>1</v>
      </c>
      <c r="F72" s="1"/>
      <c r="G72" s="16" t="str">
        <f>B72</f>
        <v>Opsjon C</v>
      </c>
      <c r="H72" s="23" t="e">
        <f t="shared" si="22"/>
        <v>#DIV/0!</v>
      </c>
      <c r="I72" s="23" t="e">
        <f t="shared" si="21"/>
        <v>#DIV/0!</v>
      </c>
      <c r="J72" s="23">
        <f>E72/E$73</f>
        <v>1</v>
      </c>
      <c r="K72" s="23" t="e">
        <f t="shared" si="23"/>
        <v>#DIV/0!</v>
      </c>
      <c r="L72" s="25" t="e">
        <f t="shared" si="24"/>
        <v>#DIV/0!</v>
      </c>
      <c r="M72" s="23" t="e">
        <f t="shared" si="25"/>
        <v>#DIV/0!</v>
      </c>
      <c r="O72" s="26">
        <f t="shared" ref="O72" si="26">O71+1</f>
        <v>3</v>
      </c>
      <c r="P72" s="27">
        <v>0.57999999999999996</v>
      </c>
    </row>
    <row r="73" spans="2:31" x14ac:dyDescent="0.3">
      <c r="B73" s="16" t="s">
        <v>0</v>
      </c>
      <c r="C73" s="31" t="e">
        <f>C70+C71+C72</f>
        <v>#DIV/0!</v>
      </c>
      <c r="D73" s="31" t="e">
        <f t="shared" ref="D73:E73" si="27">D70+D71+D72</f>
        <v>#DIV/0!</v>
      </c>
      <c r="E73" s="31">
        <f t="shared" si="27"/>
        <v>1</v>
      </c>
      <c r="F73" s="1"/>
      <c r="G73" s="1"/>
      <c r="H73" s="1"/>
      <c r="I73" s="1"/>
      <c r="J73" s="1"/>
      <c r="K73" s="23" t="e">
        <f>SUM(K70:K72)</f>
        <v>#DIV/0!</v>
      </c>
      <c r="L73" s="23" t="e">
        <f>SUM(L70:L72)</f>
        <v>#DIV/0!</v>
      </c>
      <c r="M73" s="23" t="e">
        <f>SUM(M70:M72)</f>
        <v>#DIV/0!</v>
      </c>
      <c r="O73" s="32"/>
    </row>
    <row r="74" spans="2:31" x14ac:dyDescent="0.3">
      <c r="B74" s="33"/>
      <c r="C74" s="34"/>
      <c r="D74" s="34"/>
      <c r="E74" s="34"/>
      <c r="F74" s="34"/>
      <c r="G74" s="1"/>
      <c r="H74" s="1"/>
      <c r="I74" s="1"/>
      <c r="J74" s="1"/>
      <c r="K74" s="1"/>
      <c r="L74" s="1"/>
      <c r="M74" s="1"/>
      <c r="N74" s="1"/>
      <c r="O74" s="1"/>
      <c r="P74" s="1"/>
      <c r="Y74" s="1"/>
      <c r="Z74" s="1"/>
      <c r="AA74" s="35"/>
      <c r="AB74" s="35"/>
      <c r="AC74" s="35"/>
      <c r="AE74" s="32"/>
    </row>
    <row r="75" spans="2:31" x14ac:dyDescent="0.3">
      <c r="B75" s="14" t="s">
        <v>57</v>
      </c>
      <c r="C75" s="1"/>
      <c r="D75" s="1"/>
      <c r="E75" s="56" t="str">
        <f>B41</f>
        <v>Kriteria 4</v>
      </c>
      <c r="F75" s="1"/>
      <c r="G75" s="14" t="s">
        <v>25</v>
      </c>
      <c r="H75" s="1"/>
      <c r="I75" s="1"/>
      <c r="J75" s="1"/>
      <c r="K75" s="1"/>
      <c r="L75" s="1"/>
      <c r="M75" s="1"/>
      <c r="N75" s="1"/>
      <c r="O75" s="1"/>
      <c r="P75" s="1"/>
      <c r="Y75" s="1"/>
      <c r="Z75" s="1"/>
      <c r="AA75" s="1"/>
    </row>
    <row r="77" spans="2:31" x14ac:dyDescent="0.3">
      <c r="B77" s="16" t="s">
        <v>26</v>
      </c>
      <c r="C77" s="17" t="str">
        <f>B78</f>
        <v>Opsjon A</v>
      </c>
      <c r="D77" s="17" t="str">
        <f>B79</f>
        <v>Opsjon B</v>
      </c>
      <c r="E77" s="17" t="str">
        <f>B80</f>
        <v>Opsjon C</v>
      </c>
      <c r="F77" s="1"/>
      <c r="G77" s="18" t="str">
        <f>B77</f>
        <v>Kriterier</v>
      </c>
      <c r="H77" s="17" t="str">
        <f>G78</f>
        <v>Opsjon A</v>
      </c>
      <c r="I77" s="17" t="str">
        <f>G79</f>
        <v>Opsjon B</v>
      </c>
      <c r="J77" s="17" t="str">
        <f>G80</f>
        <v>Opsjon C</v>
      </c>
      <c r="K77" s="17" t="s">
        <v>0</v>
      </c>
      <c r="L77" s="19" t="s">
        <v>1</v>
      </c>
      <c r="M77" s="17" t="s">
        <v>2</v>
      </c>
      <c r="N77" s="1"/>
      <c r="O77" s="20" t="s">
        <v>3</v>
      </c>
      <c r="P77" s="21" t="s">
        <v>27</v>
      </c>
    </row>
    <row r="78" spans="2:31" x14ac:dyDescent="0.3">
      <c r="B78" s="22" t="s">
        <v>51</v>
      </c>
      <c r="C78" s="23">
        <v>1</v>
      </c>
      <c r="D78" s="24"/>
      <c r="E78" s="24"/>
      <c r="F78" s="1"/>
      <c r="G78" s="16" t="str">
        <f>B78</f>
        <v>Opsjon A</v>
      </c>
      <c r="H78" s="23" t="e">
        <f>C78/C$81</f>
        <v>#DIV/0!</v>
      </c>
      <c r="I78" s="23" t="e">
        <f t="shared" ref="I78:J80" si="28">D78/D$81</f>
        <v>#DIV/0!</v>
      </c>
      <c r="J78" s="23">
        <f t="shared" si="28"/>
        <v>0</v>
      </c>
      <c r="K78" s="23" t="e">
        <f>H78+I78+J78</f>
        <v>#DIV/0!</v>
      </c>
      <c r="L78" s="25" t="e">
        <f>K78/$O$80</f>
        <v>#DIV/0!</v>
      </c>
      <c r="M78" s="23" t="e">
        <f>L78*100</f>
        <v>#DIV/0!</v>
      </c>
      <c r="O78" s="26">
        <v>1</v>
      </c>
      <c r="P78" s="27"/>
    </row>
    <row r="79" spans="2:31" x14ac:dyDescent="0.3">
      <c r="B79" s="22" t="s">
        <v>52</v>
      </c>
      <c r="C79" s="23" t="e">
        <f>1/D78</f>
        <v>#DIV/0!</v>
      </c>
      <c r="D79" s="23">
        <v>1</v>
      </c>
      <c r="E79" s="24"/>
      <c r="F79" s="1"/>
      <c r="G79" s="16" t="str">
        <f>B79</f>
        <v>Opsjon B</v>
      </c>
      <c r="H79" s="23" t="e">
        <f t="shared" ref="H79:H80" si="29">C79/C$81</f>
        <v>#DIV/0!</v>
      </c>
      <c r="I79" s="23" t="e">
        <f t="shared" si="28"/>
        <v>#DIV/0!</v>
      </c>
      <c r="J79" s="23">
        <f t="shared" si="28"/>
        <v>0</v>
      </c>
      <c r="K79" s="23" t="e">
        <f t="shared" ref="K79:K80" si="30">H79+I79+J79</f>
        <v>#DIV/0!</v>
      </c>
      <c r="L79" s="25" t="e">
        <f t="shared" ref="L79:L80" si="31">K79/$O$80</f>
        <v>#DIV/0!</v>
      </c>
      <c r="M79" s="23" t="e">
        <f t="shared" ref="M79:M80" si="32">L79*100</f>
        <v>#DIV/0!</v>
      </c>
      <c r="O79" s="26">
        <f>O78+1</f>
        <v>2</v>
      </c>
      <c r="P79" s="27">
        <v>0</v>
      </c>
    </row>
    <row r="80" spans="2:31" x14ac:dyDescent="0.3">
      <c r="B80" s="22" t="s">
        <v>53</v>
      </c>
      <c r="C80" s="23" t="e">
        <f>1/E78</f>
        <v>#DIV/0!</v>
      </c>
      <c r="D80" s="23" t="e">
        <f>1/E79</f>
        <v>#DIV/0!</v>
      </c>
      <c r="E80" s="23">
        <v>1</v>
      </c>
      <c r="F80" s="1"/>
      <c r="G80" s="16" t="str">
        <f>B80</f>
        <v>Opsjon C</v>
      </c>
      <c r="H80" s="23" t="e">
        <f t="shared" si="29"/>
        <v>#DIV/0!</v>
      </c>
      <c r="I80" s="23" t="e">
        <f t="shared" si="28"/>
        <v>#DIV/0!</v>
      </c>
      <c r="J80" s="23">
        <f t="shared" si="28"/>
        <v>1</v>
      </c>
      <c r="K80" s="23" t="e">
        <f t="shared" si="30"/>
        <v>#DIV/0!</v>
      </c>
      <c r="L80" s="25" t="e">
        <f t="shared" si="31"/>
        <v>#DIV/0!</v>
      </c>
      <c r="M80" s="23" t="e">
        <f t="shared" si="32"/>
        <v>#DIV/0!</v>
      </c>
      <c r="O80" s="26">
        <f t="shared" ref="O80" si="33">O79+1</f>
        <v>3</v>
      </c>
      <c r="P80" s="27">
        <v>0.57999999999999996</v>
      </c>
    </row>
    <row r="81" spans="2:31" x14ac:dyDescent="0.3">
      <c r="B81" s="16" t="s">
        <v>0</v>
      </c>
      <c r="C81" s="31" t="e">
        <f>C78+C79+C80</f>
        <v>#DIV/0!</v>
      </c>
      <c r="D81" s="31" t="e">
        <f t="shared" ref="D81:E81" si="34">D78+D79+D80</f>
        <v>#DIV/0!</v>
      </c>
      <c r="E81" s="31">
        <f t="shared" si="34"/>
        <v>1</v>
      </c>
      <c r="F81" s="1"/>
      <c r="G81" s="1"/>
      <c r="H81" s="1"/>
      <c r="I81" s="1"/>
      <c r="J81" s="1"/>
      <c r="K81" s="23" t="e">
        <f>SUM(K78:K80)</f>
        <v>#DIV/0!</v>
      </c>
      <c r="L81" s="23" t="e">
        <f>SUM(L78:L80)</f>
        <v>#DIV/0!</v>
      </c>
      <c r="M81" s="23" t="e">
        <f>SUM(M78:M80)</f>
        <v>#DIV/0!</v>
      </c>
      <c r="O81" s="32"/>
    </row>
    <row r="82" spans="2:31" x14ac:dyDescent="0.3">
      <c r="B82" s="33"/>
      <c r="C82" s="34"/>
      <c r="D82" s="34"/>
      <c r="E82" s="34"/>
      <c r="F82" s="34"/>
      <c r="G82" s="1"/>
      <c r="H82" s="1"/>
      <c r="I82" s="1"/>
      <c r="J82" s="1"/>
      <c r="K82" s="1"/>
      <c r="L82" s="1"/>
      <c r="M82" s="1"/>
      <c r="N82" s="1"/>
      <c r="O82" s="1"/>
      <c r="P82" s="1"/>
      <c r="Y82" s="1"/>
      <c r="Z82" s="1"/>
      <c r="AA82" s="35"/>
      <c r="AB82" s="35"/>
      <c r="AC82" s="35"/>
      <c r="AE82" s="32"/>
    </row>
    <row r="83" spans="2:31" x14ac:dyDescent="0.3">
      <c r="B83" s="14" t="s">
        <v>58</v>
      </c>
      <c r="C83" s="1"/>
      <c r="D83" s="1"/>
      <c r="E83" s="56" t="str">
        <f>B42</f>
        <v>Kriteria 5</v>
      </c>
      <c r="F83" s="1"/>
      <c r="G83" s="14" t="s">
        <v>25</v>
      </c>
      <c r="H83" s="1"/>
      <c r="I83" s="1"/>
      <c r="J83" s="1"/>
      <c r="K83" s="1"/>
      <c r="L83" s="1"/>
      <c r="M83" s="1"/>
      <c r="N83" s="1"/>
      <c r="O83" s="1"/>
      <c r="P83" s="1"/>
      <c r="Y83" s="1"/>
      <c r="Z83" s="1"/>
      <c r="AA83" s="1"/>
    </row>
    <row r="85" spans="2:31" x14ac:dyDescent="0.3">
      <c r="B85" s="16" t="s">
        <v>26</v>
      </c>
      <c r="C85" s="17" t="str">
        <f>B86</f>
        <v>Opsjon A</v>
      </c>
      <c r="D85" s="17" t="str">
        <f>B87</f>
        <v>Opsjon B</v>
      </c>
      <c r="E85" s="17" t="str">
        <f>B88</f>
        <v>Opsjon C</v>
      </c>
      <c r="F85" s="1"/>
      <c r="G85" s="18" t="str">
        <f>B85</f>
        <v>Kriterier</v>
      </c>
      <c r="H85" s="17" t="str">
        <f>G86</f>
        <v>Opsjon A</v>
      </c>
      <c r="I85" s="17" t="str">
        <f>G87</f>
        <v>Opsjon B</v>
      </c>
      <c r="J85" s="17" t="str">
        <f>G88</f>
        <v>Opsjon C</v>
      </c>
      <c r="K85" s="17" t="s">
        <v>0</v>
      </c>
      <c r="L85" s="19" t="s">
        <v>1</v>
      </c>
      <c r="M85" s="17" t="s">
        <v>2</v>
      </c>
      <c r="N85" s="1"/>
      <c r="O85" s="20" t="s">
        <v>3</v>
      </c>
      <c r="P85" s="21" t="s">
        <v>27</v>
      </c>
    </row>
    <row r="86" spans="2:31" x14ac:dyDescent="0.3">
      <c r="B86" s="22" t="s">
        <v>51</v>
      </c>
      <c r="C86" s="23">
        <v>1</v>
      </c>
      <c r="D86" s="24"/>
      <c r="E86" s="24"/>
      <c r="F86" s="1"/>
      <c r="G86" s="16" t="str">
        <f>B86</f>
        <v>Opsjon A</v>
      </c>
      <c r="H86" s="58" t="e">
        <f>C86/C$89</f>
        <v>#DIV/0!</v>
      </c>
      <c r="I86" s="58" t="e">
        <f t="shared" ref="I86:J88" si="35">D86/D$89</f>
        <v>#DIV/0!</v>
      </c>
      <c r="J86" s="58">
        <f t="shared" si="35"/>
        <v>0</v>
      </c>
      <c r="K86" s="23" t="e">
        <f>H86+I86+J86</f>
        <v>#DIV/0!</v>
      </c>
      <c r="L86" s="25" t="e">
        <f>K86/$O$88</f>
        <v>#DIV/0!</v>
      </c>
      <c r="M86" s="23" t="e">
        <f>L86*100</f>
        <v>#DIV/0!</v>
      </c>
      <c r="O86" s="26">
        <v>1</v>
      </c>
      <c r="P86" s="27"/>
    </row>
    <row r="87" spans="2:31" x14ac:dyDescent="0.3">
      <c r="B87" s="22" t="s">
        <v>52</v>
      </c>
      <c r="C87" s="23" t="e">
        <f>1/D86</f>
        <v>#DIV/0!</v>
      </c>
      <c r="D87" s="23">
        <v>1</v>
      </c>
      <c r="E87" s="24"/>
      <c r="F87" s="1"/>
      <c r="G87" s="16" t="str">
        <f>B87</f>
        <v>Opsjon B</v>
      </c>
      <c r="H87" s="58" t="e">
        <f t="shared" ref="H87:H88" si="36">C87/C$89</f>
        <v>#DIV/0!</v>
      </c>
      <c r="I87" s="58" t="e">
        <f t="shared" si="35"/>
        <v>#DIV/0!</v>
      </c>
      <c r="J87" s="58">
        <f t="shared" si="35"/>
        <v>0</v>
      </c>
      <c r="K87" s="23" t="e">
        <f t="shared" ref="K87:K88" si="37">H87+I87+J87</f>
        <v>#DIV/0!</v>
      </c>
      <c r="L87" s="25" t="e">
        <f t="shared" ref="L87:L88" si="38">K87/$O$88</f>
        <v>#DIV/0!</v>
      </c>
      <c r="M87" s="23" t="e">
        <f t="shared" ref="M87:M88" si="39">L87*100</f>
        <v>#DIV/0!</v>
      </c>
      <c r="O87" s="26">
        <f>O86+1</f>
        <v>2</v>
      </c>
      <c r="P87" s="27">
        <v>0</v>
      </c>
    </row>
    <row r="88" spans="2:31" x14ac:dyDescent="0.3">
      <c r="B88" s="22" t="s">
        <v>53</v>
      </c>
      <c r="C88" s="23" t="e">
        <f>1/E86</f>
        <v>#DIV/0!</v>
      </c>
      <c r="D88" s="23" t="e">
        <f>1/E87</f>
        <v>#DIV/0!</v>
      </c>
      <c r="E88" s="23">
        <v>1</v>
      </c>
      <c r="F88" s="1"/>
      <c r="G88" s="16" t="str">
        <f>B88</f>
        <v>Opsjon C</v>
      </c>
      <c r="H88" s="58" t="e">
        <f t="shared" si="36"/>
        <v>#DIV/0!</v>
      </c>
      <c r="I88" s="58" t="e">
        <f t="shared" si="35"/>
        <v>#DIV/0!</v>
      </c>
      <c r="J88" s="58">
        <f t="shared" si="35"/>
        <v>1</v>
      </c>
      <c r="K88" s="23" t="e">
        <f t="shared" si="37"/>
        <v>#DIV/0!</v>
      </c>
      <c r="L88" s="25" t="e">
        <f t="shared" si="38"/>
        <v>#DIV/0!</v>
      </c>
      <c r="M88" s="23" t="e">
        <f t="shared" si="39"/>
        <v>#DIV/0!</v>
      </c>
      <c r="O88" s="26">
        <f t="shared" ref="O88" si="40">O87+1</f>
        <v>3</v>
      </c>
      <c r="P88" s="27">
        <v>0.57999999999999996</v>
      </c>
    </row>
    <row r="89" spans="2:31" x14ac:dyDescent="0.3">
      <c r="B89" s="16" t="s">
        <v>0</v>
      </c>
      <c r="C89" s="31" t="e">
        <f>C86+C87+C88</f>
        <v>#DIV/0!</v>
      </c>
      <c r="D89" s="31" t="e">
        <f t="shared" ref="D89:E89" si="41">D86+D87+D88</f>
        <v>#DIV/0!</v>
      </c>
      <c r="E89" s="31">
        <f t="shared" si="41"/>
        <v>1</v>
      </c>
      <c r="F89" s="1"/>
      <c r="G89" s="1"/>
      <c r="H89" s="1"/>
      <c r="I89" s="1"/>
      <c r="J89" s="1"/>
      <c r="K89" s="23" t="e">
        <f>SUM(K86:K88)</f>
        <v>#DIV/0!</v>
      </c>
      <c r="L89" s="23" t="e">
        <f>SUM(L86:L88)</f>
        <v>#DIV/0!</v>
      </c>
      <c r="M89" s="23" t="e">
        <f>SUM(M86:M88)</f>
        <v>#DIV/0!</v>
      </c>
      <c r="O89" s="32"/>
    </row>
    <row r="90" spans="2:31" x14ac:dyDescent="0.3">
      <c r="B90" s="33"/>
      <c r="C90" s="34"/>
      <c r="D90" s="34"/>
      <c r="E90" s="34"/>
      <c r="F90" s="34"/>
      <c r="G90" s="1"/>
      <c r="H90" s="1"/>
      <c r="I90" s="1"/>
      <c r="J90" s="1"/>
      <c r="K90" s="1"/>
      <c r="L90" s="1"/>
      <c r="M90" s="1"/>
      <c r="N90" s="1"/>
      <c r="O90" s="1"/>
      <c r="P90" s="1"/>
      <c r="Y90" s="1"/>
      <c r="Z90" s="1"/>
      <c r="AA90" s="35"/>
      <c r="AB90" s="35"/>
      <c r="AC90" s="35"/>
      <c r="AE90" s="32"/>
    </row>
    <row r="91" spans="2:31" x14ac:dyDescent="0.3">
      <c r="B91" s="14" t="s">
        <v>59</v>
      </c>
      <c r="C91" s="1"/>
      <c r="D91" s="1"/>
      <c r="E91" s="56" t="str">
        <f>B43</f>
        <v>Kriteria 6</v>
      </c>
      <c r="F91" s="1"/>
      <c r="G91" s="14" t="s">
        <v>25</v>
      </c>
      <c r="H91" s="1"/>
      <c r="I91" s="1"/>
      <c r="J91" s="1"/>
      <c r="K91" s="1"/>
      <c r="L91" s="1"/>
      <c r="M91" s="1"/>
      <c r="N91" s="1"/>
      <c r="O91" s="1"/>
      <c r="P91" s="1"/>
      <c r="Y91" s="1"/>
      <c r="Z91" s="1"/>
      <c r="AA91" s="1"/>
    </row>
    <row r="93" spans="2:31" x14ac:dyDescent="0.3">
      <c r="B93" s="16" t="s">
        <v>26</v>
      </c>
      <c r="C93" s="17" t="str">
        <f>B94</f>
        <v>Opsjon A</v>
      </c>
      <c r="D93" s="17" t="str">
        <f>B95</f>
        <v>Opsjon B</v>
      </c>
      <c r="E93" s="17" t="str">
        <f>B96</f>
        <v>Opsjon C</v>
      </c>
      <c r="F93" s="1"/>
      <c r="G93" s="18" t="str">
        <f>B93</f>
        <v>Kriterier</v>
      </c>
      <c r="H93" s="17" t="str">
        <f>G94</f>
        <v>Opsjon A</v>
      </c>
      <c r="I93" s="17" t="str">
        <f>G95</f>
        <v>Opsjon B</v>
      </c>
      <c r="J93" s="17" t="str">
        <f>G96</f>
        <v>Opsjon C</v>
      </c>
      <c r="K93" s="17" t="s">
        <v>0</v>
      </c>
      <c r="L93" s="19" t="s">
        <v>1</v>
      </c>
      <c r="M93" s="17" t="s">
        <v>2</v>
      </c>
      <c r="N93" s="1"/>
      <c r="O93" s="20" t="s">
        <v>3</v>
      </c>
      <c r="P93" s="21" t="s">
        <v>27</v>
      </c>
    </row>
    <row r="94" spans="2:31" x14ac:dyDescent="0.3">
      <c r="B94" s="22" t="s">
        <v>51</v>
      </c>
      <c r="C94" s="23">
        <v>1</v>
      </c>
      <c r="D94" s="24"/>
      <c r="E94" s="24"/>
      <c r="F94" s="1"/>
      <c r="G94" s="16" t="str">
        <f>B94</f>
        <v>Opsjon A</v>
      </c>
      <c r="H94" s="57" t="e">
        <f>C94/C$97</f>
        <v>#DIV/0!</v>
      </c>
      <c r="I94" s="57" t="e">
        <f t="shared" ref="I94:J96" si="42">D94/D$97</f>
        <v>#DIV/0!</v>
      </c>
      <c r="J94" s="57">
        <f t="shared" si="42"/>
        <v>0</v>
      </c>
      <c r="K94" s="23" t="e">
        <f>H94+I94+J94</f>
        <v>#DIV/0!</v>
      </c>
      <c r="L94" s="25" t="e">
        <f>K94/$O$96</f>
        <v>#DIV/0!</v>
      </c>
      <c r="M94" s="23" t="e">
        <f>L94*100</f>
        <v>#DIV/0!</v>
      </c>
      <c r="O94" s="26">
        <v>1</v>
      </c>
      <c r="P94" s="27"/>
    </row>
    <row r="95" spans="2:31" x14ac:dyDescent="0.3">
      <c r="B95" s="22" t="s">
        <v>52</v>
      </c>
      <c r="C95" s="23" t="e">
        <f>1/D94</f>
        <v>#DIV/0!</v>
      </c>
      <c r="D95" s="23">
        <v>1</v>
      </c>
      <c r="E95" s="24"/>
      <c r="F95" s="1"/>
      <c r="G95" s="16" t="str">
        <f>B95</f>
        <v>Opsjon B</v>
      </c>
      <c r="H95" s="57" t="e">
        <f t="shared" ref="H95:H96" si="43">C95/C$97</f>
        <v>#DIV/0!</v>
      </c>
      <c r="I95" s="57" t="e">
        <f t="shared" si="42"/>
        <v>#DIV/0!</v>
      </c>
      <c r="J95" s="57">
        <f t="shared" si="42"/>
        <v>0</v>
      </c>
      <c r="K95" s="23" t="e">
        <f t="shared" ref="K95:K96" si="44">H95+I95+J95</f>
        <v>#DIV/0!</v>
      </c>
      <c r="L95" s="25" t="e">
        <f t="shared" ref="L95:L96" si="45">K95/$O$96</f>
        <v>#DIV/0!</v>
      </c>
      <c r="M95" s="23" t="e">
        <f t="shared" ref="M95:M96" si="46">L95*100</f>
        <v>#DIV/0!</v>
      </c>
      <c r="O95" s="26">
        <f>O94+1</f>
        <v>2</v>
      </c>
      <c r="P95" s="27">
        <v>0</v>
      </c>
    </row>
    <row r="96" spans="2:31" x14ac:dyDescent="0.3">
      <c r="B96" s="22" t="s">
        <v>53</v>
      </c>
      <c r="C96" s="23" t="e">
        <f>1/E94</f>
        <v>#DIV/0!</v>
      </c>
      <c r="D96" s="23" t="e">
        <f>1/E95</f>
        <v>#DIV/0!</v>
      </c>
      <c r="E96" s="23">
        <v>1</v>
      </c>
      <c r="F96" s="1"/>
      <c r="G96" s="16" t="str">
        <f>B96</f>
        <v>Opsjon C</v>
      </c>
      <c r="H96" s="57" t="e">
        <f t="shared" si="43"/>
        <v>#DIV/0!</v>
      </c>
      <c r="I96" s="57" t="e">
        <f t="shared" si="42"/>
        <v>#DIV/0!</v>
      </c>
      <c r="J96" s="57">
        <f t="shared" si="42"/>
        <v>1</v>
      </c>
      <c r="K96" s="23" t="e">
        <f t="shared" si="44"/>
        <v>#DIV/0!</v>
      </c>
      <c r="L96" s="25" t="e">
        <f t="shared" si="45"/>
        <v>#DIV/0!</v>
      </c>
      <c r="M96" s="23" t="e">
        <f t="shared" si="46"/>
        <v>#DIV/0!</v>
      </c>
      <c r="O96" s="26">
        <f t="shared" ref="O96" si="47">O95+1</f>
        <v>3</v>
      </c>
      <c r="P96" s="27">
        <v>0.57999999999999996</v>
      </c>
    </row>
    <row r="97" spans="2:31" x14ac:dyDescent="0.3">
      <c r="B97" s="16" t="s">
        <v>0</v>
      </c>
      <c r="C97" s="31" t="e">
        <f>C94+C95+C96</f>
        <v>#DIV/0!</v>
      </c>
      <c r="D97" s="31" t="e">
        <f t="shared" ref="D97:E97" si="48">D94+D95+D96</f>
        <v>#DIV/0!</v>
      </c>
      <c r="E97" s="31">
        <f t="shared" si="48"/>
        <v>1</v>
      </c>
      <c r="F97" s="1"/>
      <c r="G97" s="1"/>
      <c r="H97" s="1"/>
      <c r="I97" s="1"/>
      <c r="J97" s="1"/>
      <c r="K97" s="23" t="e">
        <f>SUM(K94:K96)</f>
        <v>#DIV/0!</v>
      </c>
      <c r="L97" s="23" t="e">
        <f>SUM(L94:L96)</f>
        <v>#DIV/0!</v>
      </c>
      <c r="M97" s="23" t="e">
        <f>SUM(M94:M96)</f>
        <v>#DIV/0!</v>
      </c>
      <c r="O97" s="32"/>
    </row>
    <row r="98" spans="2:31" x14ac:dyDescent="0.3">
      <c r="B98" s="33"/>
      <c r="C98" s="34"/>
      <c r="D98" s="34"/>
      <c r="E98" s="34"/>
      <c r="F98" s="34"/>
      <c r="G98" s="1"/>
      <c r="H98" s="1"/>
      <c r="I98" s="1"/>
      <c r="J98" s="1"/>
      <c r="K98" s="1"/>
      <c r="L98" s="1"/>
      <c r="M98" s="1"/>
      <c r="N98" s="1"/>
      <c r="O98" s="1"/>
      <c r="P98" s="1"/>
      <c r="Y98" s="1"/>
      <c r="Z98" s="1"/>
      <c r="AA98" s="35"/>
      <c r="AB98" s="35"/>
      <c r="AC98" s="35"/>
      <c r="AE98" s="32"/>
    </row>
    <row r="99" spans="2:31" x14ac:dyDescent="0.3">
      <c r="B99" s="14" t="s">
        <v>60</v>
      </c>
      <c r="C99" s="1"/>
      <c r="D99" s="1"/>
      <c r="E99" s="56" t="str">
        <f>B44</f>
        <v>Kriteria 7</v>
      </c>
      <c r="F99" s="1"/>
      <c r="G99" s="14" t="s">
        <v>25</v>
      </c>
      <c r="H99" s="1"/>
      <c r="I99" s="1"/>
      <c r="J99" s="1"/>
      <c r="K99" s="1"/>
      <c r="L99" s="1"/>
      <c r="M99" s="1"/>
      <c r="N99" s="1"/>
      <c r="O99" s="1"/>
      <c r="P99" s="1"/>
      <c r="Y99" s="1"/>
      <c r="Z99" s="1"/>
      <c r="AA99" s="1"/>
    </row>
    <row r="101" spans="2:31" x14ac:dyDescent="0.3">
      <c r="B101" s="16" t="s">
        <v>26</v>
      </c>
      <c r="C101" s="17" t="str">
        <f>B102</f>
        <v>Opsjon A</v>
      </c>
      <c r="D101" s="17" t="str">
        <f>B103</f>
        <v>Opsjon B</v>
      </c>
      <c r="E101" s="17" t="str">
        <f>B104</f>
        <v>Opsjon C</v>
      </c>
      <c r="F101" s="1"/>
      <c r="G101" s="18" t="str">
        <f>B101</f>
        <v>Kriterier</v>
      </c>
      <c r="H101" s="17" t="str">
        <f>G102</f>
        <v>Opsjon A</v>
      </c>
      <c r="I101" s="17" t="str">
        <f>G103</f>
        <v>Opsjon B</v>
      </c>
      <c r="J101" s="17" t="str">
        <f>G104</f>
        <v>Opsjon C</v>
      </c>
      <c r="K101" s="17" t="s">
        <v>0</v>
      </c>
      <c r="L101" s="19" t="s">
        <v>1</v>
      </c>
      <c r="M101" s="17" t="s">
        <v>2</v>
      </c>
      <c r="N101" s="1"/>
      <c r="O101" s="20" t="s">
        <v>3</v>
      </c>
      <c r="P101" s="21" t="s">
        <v>27</v>
      </c>
    </row>
    <row r="102" spans="2:31" x14ac:dyDescent="0.3">
      <c r="B102" s="22" t="s">
        <v>51</v>
      </c>
      <c r="C102" s="23">
        <v>1</v>
      </c>
      <c r="D102" s="24"/>
      <c r="E102" s="24"/>
      <c r="F102" s="1"/>
      <c r="G102" s="16" t="str">
        <f>B102</f>
        <v>Opsjon A</v>
      </c>
      <c r="H102" s="23" t="e">
        <f>C102/C$105</f>
        <v>#DIV/0!</v>
      </c>
      <c r="I102" s="23" t="e">
        <f t="shared" ref="I102:J104" si="49">D102/D$105</f>
        <v>#DIV/0!</v>
      </c>
      <c r="J102" s="23">
        <f t="shared" si="49"/>
        <v>0</v>
      </c>
      <c r="K102" s="23" t="e">
        <f>H102+I102+J102</f>
        <v>#DIV/0!</v>
      </c>
      <c r="L102" s="25" t="e">
        <f>K102/$O$104</f>
        <v>#DIV/0!</v>
      </c>
      <c r="M102" s="23" t="e">
        <f>L102*100</f>
        <v>#DIV/0!</v>
      </c>
      <c r="O102" s="26">
        <v>1</v>
      </c>
      <c r="P102" s="27"/>
    </row>
    <row r="103" spans="2:31" x14ac:dyDescent="0.3">
      <c r="B103" s="22" t="s">
        <v>52</v>
      </c>
      <c r="C103" s="23" t="e">
        <f>1/D102</f>
        <v>#DIV/0!</v>
      </c>
      <c r="D103" s="23">
        <v>1</v>
      </c>
      <c r="E103" s="24"/>
      <c r="F103" s="1"/>
      <c r="G103" s="16" t="str">
        <f>B103</f>
        <v>Opsjon B</v>
      </c>
      <c r="H103" s="23" t="e">
        <f t="shared" ref="H103:H104" si="50">C103/C$105</f>
        <v>#DIV/0!</v>
      </c>
      <c r="I103" s="23" t="e">
        <f t="shared" si="49"/>
        <v>#DIV/0!</v>
      </c>
      <c r="J103" s="23">
        <f t="shared" si="49"/>
        <v>0</v>
      </c>
      <c r="K103" s="23" t="e">
        <f t="shared" ref="K103:K104" si="51">H103+I103+J103</f>
        <v>#DIV/0!</v>
      </c>
      <c r="L103" s="25" t="e">
        <f t="shared" ref="L103:L104" si="52">K103/$O$104</f>
        <v>#DIV/0!</v>
      </c>
      <c r="M103" s="23" t="e">
        <f t="shared" ref="M103:M104" si="53">L103*100</f>
        <v>#DIV/0!</v>
      </c>
      <c r="O103" s="26">
        <f>O102+1</f>
        <v>2</v>
      </c>
      <c r="P103" s="27">
        <v>0</v>
      </c>
    </row>
    <row r="104" spans="2:31" x14ac:dyDescent="0.3">
      <c r="B104" s="22" t="s">
        <v>53</v>
      </c>
      <c r="C104" s="23" t="e">
        <f>1/E102</f>
        <v>#DIV/0!</v>
      </c>
      <c r="D104" s="23" t="e">
        <f>1/E103</f>
        <v>#DIV/0!</v>
      </c>
      <c r="E104" s="23">
        <v>1</v>
      </c>
      <c r="F104" s="1"/>
      <c r="G104" s="16" t="str">
        <f>B104</f>
        <v>Opsjon C</v>
      </c>
      <c r="H104" s="23" t="e">
        <f t="shared" si="50"/>
        <v>#DIV/0!</v>
      </c>
      <c r="I104" s="23" t="e">
        <f t="shared" si="49"/>
        <v>#DIV/0!</v>
      </c>
      <c r="J104" s="23">
        <f t="shared" si="49"/>
        <v>1</v>
      </c>
      <c r="K104" s="23" t="e">
        <f t="shared" si="51"/>
        <v>#DIV/0!</v>
      </c>
      <c r="L104" s="25" t="e">
        <f t="shared" si="52"/>
        <v>#DIV/0!</v>
      </c>
      <c r="M104" s="23" t="e">
        <f t="shared" si="53"/>
        <v>#DIV/0!</v>
      </c>
      <c r="O104" s="26">
        <f t="shared" ref="O104" si="54">O103+1</f>
        <v>3</v>
      </c>
      <c r="P104" s="27">
        <v>0.57999999999999996</v>
      </c>
    </row>
    <row r="105" spans="2:31" x14ac:dyDescent="0.3">
      <c r="B105" s="16" t="s">
        <v>0</v>
      </c>
      <c r="C105" s="31" t="e">
        <f>C102+C103+C104</f>
        <v>#DIV/0!</v>
      </c>
      <c r="D105" s="31" t="e">
        <f t="shared" ref="D105:E105" si="55">D102+D103+D104</f>
        <v>#DIV/0!</v>
      </c>
      <c r="E105" s="31">
        <f t="shared" si="55"/>
        <v>1</v>
      </c>
      <c r="F105" s="1"/>
      <c r="G105" s="1"/>
      <c r="H105" s="1"/>
      <c r="I105" s="1"/>
      <c r="J105" s="1"/>
      <c r="K105" s="23" t="e">
        <f>SUM(K102:K104)</f>
        <v>#DIV/0!</v>
      </c>
      <c r="L105" s="23" t="e">
        <f>SUM(L102:L104)</f>
        <v>#DIV/0!</v>
      </c>
      <c r="M105" s="23" t="e">
        <f>SUM(M102:M104)</f>
        <v>#DIV/0!</v>
      </c>
      <c r="O105" s="32"/>
    </row>
    <row r="106" spans="2:31" x14ac:dyDescent="0.3">
      <c r="B106" s="33"/>
      <c r="C106" s="34"/>
      <c r="D106" s="34"/>
      <c r="E106" s="34"/>
      <c r="F106" s="34"/>
      <c r="G106" s="1"/>
      <c r="H106" s="1"/>
      <c r="I106" s="1"/>
      <c r="J106" s="1"/>
      <c r="K106" s="1"/>
      <c r="L106" s="1"/>
      <c r="M106" s="1"/>
      <c r="N106" s="1"/>
      <c r="O106" s="1"/>
      <c r="P106" s="1"/>
      <c r="Y106" s="1"/>
      <c r="Z106" s="1"/>
      <c r="AA106" s="35"/>
      <c r="AB106" s="35"/>
      <c r="AC106" s="35"/>
      <c r="AE106" s="32"/>
    </row>
    <row r="107" spans="2:31" x14ac:dyDescent="0.3">
      <c r="B107" s="14" t="s">
        <v>62</v>
      </c>
      <c r="C107" s="1"/>
      <c r="D107" s="1"/>
      <c r="E107" s="56" t="str">
        <f>B45</f>
        <v>Kriteria 8</v>
      </c>
      <c r="F107" s="1"/>
      <c r="G107" s="14" t="s">
        <v>25</v>
      </c>
      <c r="H107" s="1"/>
      <c r="I107" s="1"/>
      <c r="J107" s="1"/>
      <c r="K107" s="1"/>
      <c r="L107" s="1"/>
      <c r="M107" s="1"/>
      <c r="N107" s="1"/>
      <c r="O107" s="1"/>
      <c r="P107" s="1"/>
      <c r="Y107" s="1"/>
      <c r="Z107" s="1"/>
      <c r="AA107" s="1"/>
    </row>
    <row r="109" spans="2:31" x14ac:dyDescent="0.3">
      <c r="B109" s="16" t="s">
        <v>26</v>
      </c>
      <c r="C109" s="17" t="str">
        <f>B110</f>
        <v>Opsjon A</v>
      </c>
      <c r="D109" s="17" t="str">
        <f>B111</f>
        <v>Opsjon B</v>
      </c>
      <c r="E109" s="17" t="str">
        <f>B112</f>
        <v>Opsjon C</v>
      </c>
      <c r="F109" s="1"/>
      <c r="G109" s="18" t="str">
        <f>B109</f>
        <v>Kriterier</v>
      </c>
      <c r="H109" s="17" t="str">
        <f>G110</f>
        <v>Opsjon A</v>
      </c>
      <c r="I109" s="17" t="str">
        <f>G111</f>
        <v>Opsjon B</v>
      </c>
      <c r="J109" s="17" t="str">
        <f>G112</f>
        <v>Opsjon C</v>
      </c>
      <c r="K109" s="17" t="s">
        <v>0</v>
      </c>
      <c r="L109" s="19" t="s">
        <v>1</v>
      </c>
      <c r="M109" s="17" t="s">
        <v>2</v>
      </c>
      <c r="N109" s="1"/>
      <c r="O109" s="20" t="s">
        <v>3</v>
      </c>
      <c r="P109" s="21" t="s">
        <v>27</v>
      </c>
    </row>
    <row r="110" spans="2:31" x14ac:dyDescent="0.3">
      <c r="B110" s="22" t="s">
        <v>51</v>
      </c>
      <c r="C110" s="23">
        <v>1</v>
      </c>
      <c r="D110" s="24"/>
      <c r="E110" s="24"/>
      <c r="F110" s="1"/>
      <c r="G110" s="16" t="str">
        <f>B110</f>
        <v>Opsjon A</v>
      </c>
      <c r="H110" s="23" t="e">
        <f>C110/C$113</f>
        <v>#DIV/0!</v>
      </c>
      <c r="I110" s="23" t="e">
        <f t="shared" ref="I110:J112" si="56">D110/D$113</f>
        <v>#DIV/0!</v>
      </c>
      <c r="J110" s="23">
        <f t="shared" si="56"/>
        <v>0</v>
      </c>
      <c r="K110" s="23" t="e">
        <f>H110+I110+J110</f>
        <v>#DIV/0!</v>
      </c>
      <c r="L110" s="25" t="e">
        <f>K110/$O$112</f>
        <v>#DIV/0!</v>
      </c>
      <c r="M110" s="23" t="e">
        <f>L110*100</f>
        <v>#DIV/0!</v>
      </c>
      <c r="O110" s="26">
        <v>1</v>
      </c>
      <c r="P110" s="27"/>
    </row>
    <row r="111" spans="2:31" x14ac:dyDescent="0.3">
      <c r="B111" s="22" t="s">
        <v>52</v>
      </c>
      <c r="C111" s="23" t="e">
        <f>1/D110</f>
        <v>#DIV/0!</v>
      </c>
      <c r="D111" s="23">
        <v>1</v>
      </c>
      <c r="E111" s="24"/>
      <c r="F111" s="1"/>
      <c r="G111" s="16" t="str">
        <f>B111</f>
        <v>Opsjon B</v>
      </c>
      <c r="H111" s="23" t="e">
        <f t="shared" ref="H111:H112" si="57">C111/C$113</f>
        <v>#DIV/0!</v>
      </c>
      <c r="I111" s="23" t="e">
        <f t="shared" si="56"/>
        <v>#DIV/0!</v>
      </c>
      <c r="J111" s="23">
        <f>E111/E$113</f>
        <v>0</v>
      </c>
      <c r="K111" s="23" t="e">
        <f t="shared" ref="K111:K112" si="58">H111+I111+J111</f>
        <v>#DIV/0!</v>
      </c>
      <c r="L111" s="25" t="e">
        <f t="shared" ref="L111:L112" si="59">K111/$O$112</f>
        <v>#DIV/0!</v>
      </c>
      <c r="M111" s="23" t="e">
        <f t="shared" ref="M111:M112" si="60">L111*100</f>
        <v>#DIV/0!</v>
      </c>
      <c r="O111" s="26">
        <f>O110+1</f>
        <v>2</v>
      </c>
      <c r="P111" s="27">
        <v>0</v>
      </c>
    </row>
    <row r="112" spans="2:31" x14ac:dyDescent="0.3">
      <c r="B112" s="22" t="s">
        <v>53</v>
      </c>
      <c r="C112" s="23" t="e">
        <f>1/E110</f>
        <v>#DIV/0!</v>
      </c>
      <c r="D112" s="23" t="e">
        <f>1/E111</f>
        <v>#DIV/0!</v>
      </c>
      <c r="E112" s="23">
        <v>1</v>
      </c>
      <c r="F112" s="1"/>
      <c r="G112" s="16" t="str">
        <f>B112</f>
        <v>Opsjon C</v>
      </c>
      <c r="H112" s="23" t="e">
        <f t="shared" si="57"/>
        <v>#DIV/0!</v>
      </c>
      <c r="I112" s="23" t="e">
        <f t="shared" si="56"/>
        <v>#DIV/0!</v>
      </c>
      <c r="J112" s="23">
        <f t="shared" si="56"/>
        <v>1</v>
      </c>
      <c r="K112" s="23" t="e">
        <f t="shared" si="58"/>
        <v>#DIV/0!</v>
      </c>
      <c r="L112" s="25" t="e">
        <f t="shared" si="59"/>
        <v>#DIV/0!</v>
      </c>
      <c r="M112" s="23" t="e">
        <f t="shared" si="60"/>
        <v>#DIV/0!</v>
      </c>
      <c r="O112" s="26">
        <f t="shared" ref="O112" si="61">O111+1</f>
        <v>3</v>
      </c>
      <c r="P112" s="27">
        <v>0.57999999999999996</v>
      </c>
    </row>
    <row r="113" spans="2:31" x14ac:dyDescent="0.3">
      <c r="B113" s="16" t="s">
        <v>0</v>
      </c>
      <c r="C113" s="31" t="e">
        <f>C110+C111+C112</f>
        <v>#DIV/0!</v>
      </c>
      <c r="D113" s="31" t="e">
        <f t="shared" ref="D113:E113" si="62">D110+D111+D112</f>
        <v>#DIV/0!</v>
      </c>
      <c r="E113" s="31">
        <f t="shared" si="62"/>
        <v>1</v>
      </c>
      <c r="F113" s="1"/>
      <c r="G113" s="1"/>
      <c r="H113" s="1"/>
      <c r="I113" s="1"/>
      <c r="J113" s="1"/>
      <c r="K113" s="23" t="e">
        <f>SUM(K110:K112)</f>
        <v>#DIV/0!</v>
      </c>
      <c r="L113" s="23" t="e">
        <f>SUM(L110:L112)</f>
        <v>#DIV/0!</v>
      </c>
      <c r="M113" s="23" t="e">
        <f>SUM(M110:M112)</f>
        <v>#DIV/0!</v>
      </c>
      <c r="O113" s="32"/>
    </row>
    <row r="114" spans="2:31" x14ac:dyDescent="0.3">
      <c r="B114" s="33"/>
      <c r="C114" s="34"/>
      <c r="D114" s="34"/>
      <c r="E114" s="34"/>
      <c r="F114" s="34"/>
      <c r="G114" s="1"/>
      <c r="H114" s="1"/>
      <c r="I114" s="1"/>
      <c r="J114" s="1"/>
      <c r="K114" s="1"/>
      <c r="L114" s="1"/>
      <c r="M114" s="1"/>
      <c r="N114" s="1"/>
      <c r="O114" s="1"/>
      <c r="P114" s="1"/>
      <c r="Y114" s="1"/>
      <c r="Z114" s="1"/>
      <c r="AA114" s="35"/>
      <c r="AB114" s="35"/>
      <c r="AC114" s="35"/>
      <c r="AE114" s="32"/>
    </row>
    <row r="115" spans="2:31" x14ac:dyDescent="0.3">
      <c r="B115" s="14" t="s">
        <v>63</v>
      </c>
      <c r="C115" s="1"/>
      <c r="D115" s="1"/>
      <c r="E115" s="56" t="str">
        <f>B46</f>
        <v>Kriteria 9</v>
      </c>
      <c r="F115" s="1"/>
      <c r="G115" s="14" t="s">
        <v>25</v>
      </c>
      <c r="H115" s="1"/>
      <c r="I115" s="1"/>
      <c r="J115" s="1"/>
      <c r="K115" s="1"/>
      <c r="L115" s="1"/>
      <c r="M115" s="1"/>
      <c r="N115" s="1"/>
      <c r="O115" s="1"/>
      <c r="P115" s="1"/>
      <c r="Y115" s="1"/>
      <c r="Z115" s="1"/>
      <c r="AA115" s="1"/>
    </row>
    <row r="117" spans="2:31" x14ac:dyDescent="0.3">
      <c r="B117" s="16" t="s">
        <v>26</v>
      </c>
      <c r="C117" s="17" t="str">
        <f>B118</f>
        <v>Opsjon A</v>
      </c>
      <c r="D117" s="17" t="str">
        <f>B119</f>
        <v>Opsjon B</v>
      </c>
      <c r="E117" s="17" t="str">
        <f>B120</f>
        <v>Opsjon C</v>
      </c>
      <c r="F117" s="1"/>
      <c r="G117" s="18" t="str">
        <f>B117</f>
        <v>Kriterier</v>
      </c>
      <c r="H117" s="17" t="str">
        <f>G118</f>
        <v>Opsjon A</v>
      </c>
      <c r="I117" s="17" t="str">
        <f>G119</f>
        <v>Opsjon B</v>
      </c>
      <c r="J117" s="17" t="str">
        <f>G120</f>
        <v>Opsjon C</v>
      </c>
      <c r="K117" s="17" t="s">
        <v>0</v>
      </c>
      <c r="L117" s="19" t="s">
        <v>1</v>
      </c>
      <c r="M117" s="17" t="s">
        <v>2</v>
      </c>
      <c r="N117" s="1"/>
      <c r="O117" s="20" t="s">
        <v>3</v>
      </c>
      <c r="P117" s="21" t="s">
        <v>27</v>
      </c>
    </row>
    <row r="118" spans="2:31" x14ac:dyDescent="0.3">
      <c r="B118" s="22" t="s">
        <v>51</v>
      </c>
      <c r="C118" s="23">
        <v>1</v>
      </c>
      <c r="D118" s="24"/>
      <c r="E118" s="24"/>
      <c r="F118" s="1"/>
      <c r="G118" s="16" t="str">
        <f>B118</f>
        <v>Opsjon A</v>
      </c>
      <c r="H118" s="23" t="e">
        <f>C118/C$121</f>
        <v>#DIV/0!</v>
      </c>
      <c r="I118" s="23" t="e">
        <f t="shared" ref="I118:J120" si="63">D118/D$121</f>
        <v>#DIV/0!</v>
      </c>
      <c r="J118" s="23">
        <f t="shared" si="63"/>
        <v>0</v>
      </c>
      <c r="K118" s="23" t="e">
        <f>H118+I118+J118</f>
        <v>#DIV/0!</v>
      </c>
      <c r="L118" s="25" t="e">
        <f>K118/$O$120</f>
        <v>#DIV/0!</v>
      </c>
      <c r="M118" s="23" t="e">
        <f>L118*100</f>
        <v>#DIV/0!</v>
      </c>
      <c r="O118" s="26">
        <v>1</v>
      </c>
      <c r="P118" s="27"/>
    </row>
    <row r="119" spans="2:31" x14ac:dyDescent="0.3">
      <c r="B119" s="22" t="s">
        <v>52</v>
      </c>
      <c r="C119" s="23" t="e">
        <f>1/D118</f>
        <v>#DIV/0!</v>
      </c>
      <c r="D119" s="23">
        <v>1</v>
      </c>
      <c r="E119" s="24"/>
      <c r="F119" s="1"/>
      <c r="G119" s="16" t="str">
        <f>B119</f>
        <v>Opsjon B</v>
      </c>
      <c r="H119" s="23" t="e">
        <f t="shared" ref="H119:H120" si="64">C119/C$121</f>
        <v>#DIV/0!</v>
      </c>
      <c r="I119" s="23" t="e">
        <f t="shared" si="63"/>
        <v>#DIV/0!</v>
      </c>
      <c r="J119" s="23">
        <f t="shared" si="63"/>
        <v>0</v>
      </c>
      <c r="K119" s="23" t="e">
        <f t="shared" ref="K119:K120" si="65">H119+I119+J119</f>
        <v>#DIV/0!</v>
      </c>
      <c r="L119" s="25" t="e">
        <f t="shared" ref="L119:L120" si="66">K119/$O$120</f>
        <v>#DIV/0!</v>
      </c>
      <c r="M119" s="23" t="e">
        <f t="shared" ref="M119:M120" si="67">L119*100</f>
        <v>#DIV/0!</v>
      </c>
      <c r="O119" s="26">
        <f>O118+1</f>
        <v>2</v>
      </c>
      <c r="P119" s="27">
        <v>0</v>
      </c>
    </row>
    <row r="120" spans="2:31" x14ac:dyDescent="0.3">
      <c r="B120" s="22" t="s">
        <v>53</v>
      </c>
      <c r="C120" s="23" t="e">
        <f>1/E118</f>
        <v>#DIV/0!</v>
      </c>
      <c r="D120" s="23" t="e">
        <f>1/E119</f>
        <v>#DIV/0!</v>
      </c>
      <c r="E120" s="23">
        <v>1</v>
      </c>
      <c r="F120" s="1"/>
      <c r="G120" s="16" t="str">
        <f>B120</f>
        <v>Opsjon C</v>
      </c>
      <c r="H120" s="23" t="e">
        <f t="shared" si="64"/>
        <v>#DIV/0!</v>
      </c>
      <c r="I120" s="23" t="e">
        <f t="shared" si="63"/>
        <v>#DIV/0!</v>
      </c>
      <c r="J120" s="23">
        <f t="shared" si="63"/>
        <v>1</v>
      </c>
      <c r="K120" s="23" t="e">
        <f t="shared" si="65"/>
        <v>#DIV/0!</v>
      </c>
      <c r="L120" s="25" t="e">
        <f t="shared" si="66"/>
        <v>#DIV/0!</v>
      </c>
      <c r="M120" s="23" t="e">
        <f t="shared" si="67"/>
        <v>#DIV/0!</v>
      </c>
      <c r="O120" s="26">
        <f t="shared" ref="O120" si="68">O119+1</f>
        <v>3</v>
      </c>
      <c r="P120" s="27">
        <v>0.57999999999999996</v>
      </c>
    </row>
    <row r="121" spans="2:31" x14ac:dyDescent="0.3">
      <c r="B121" s="16" t="s">
        <v>0</v>
      </c>
      <c r="C121" s="31" t="e">
        <f>C118+C119+C120</f>
        <v>#DIV/0!</v>
      </c>
      <c r="D121" s="31" t="e">
        <f t="shared" ref="D121:E121" si="69">D118+D119+D120</f>
        <v>#DIV/0!</v>
      </c>
      <c r="E121" s="31">
        <f t="shared" si="69"/>
        <v>1</v>
      </c>
      <c r="F121" s="1"/>
      <c r="G121" s="1"/>
      <c r="H121" s="1"/>
      <c r="I121" s="1"/>
      <c r="J121" s="1"/>
      <c r="K121" s="23" t="e">
        <f>SUM(K118:K120)</f>
        <v>#DIV/0!</v>
      </c>
      <c r="L121" s="23" t="e">
        <f>SUM(L118:L120)</f>
        <v>#DIV/0!</v>
      </c>
      <c r="M121" s="23" t="e">
        <f>SUM(M118:M120)</f>
        <v>#DIV/0!</v>
      </c>
      <c r="O121" s="32"/>
    </row>
    <row r="122" spans="2:31" x14ac:dyDescent="0.3">
      <c r="B122" s="33"/>
      <c r="C122" s="34"/>
      <c r="D122" s="34"/>
      <c r="E122" s="34"/>
      <c r="F122" s="34"/>
      <c r="G122" s="1"/>
      <c r="H122" s="1"/>
      <c r="I122" s="1"/>
      <c r="J122" s="1"/>
      <c r="K122" s="1"/>
      <c r="L122" s="1"/>
      <c r="M122" s="1"/>
      <c r="N122" s="1"/>
      <c r="O122" s="1"/>
      <c r="P122" s="1"/>
      <c r="Y122" s="1"/>
      <c r="Z122" s="1"/>
      <c r="AA122" s="35"/>
      <c r="AB122" s="35"/>
      <c r="AC122" s="35"/>
      <c r="AE122" s="32"/>
    </row>
    <row r="123" spans="2:31" x14ac:dyDescent="0.3">
      <c r="B123" s="14" t="s">
        <v>64</v>
      </c>
      <c r="C123" s="1"/>
      <c r="D123" s="1"/>
      <c r="E123" s="56" t="str">
        <f>B47</f>
        <v>Kriteria 10</v>
      </c>
      <c r="F123" s="1"/>
      <c r="G123" s="14" t="s">
        <v>25</v>
      </c>
      <c r="H123" s="1"/>
      <c r="I123" s="1"/>
      <c r="J123" s="1"/>
      <c r="K123" s="1"/>
      <c r="L123" s="1"/>
      <c r="M123" s="1"/>
      <c r="N123" s="1"/>
      <c r="O123" s="1"/>
      <c r="P123" s="1"/>
      <c r="Y123" s="1"/>
      <c r="Z123" s="1"/>
      <c r="AA123" s="1"/>
    </row>
    <row r="125" spans="2:31" x14ac:dyDescent="0.3">
      <c r="B125" s="16" t="s">
        <v>26</v>
      </c>
      <c r="C125" s="17" t="str">
        <f>B126</f>
        <v>Opsjon A</v>
      </c>
      <c r="D125" s="17" t="str">
        <f>B127</f>
        <v>Opsjon B</v>
      </c>
      <c r="E125" s="17" t="str">
        <f>B128</f>
        <v>Opsjon C</v>
      </c>
      <c r="F125" s="1"/>
      <c r="G125" s="18" t="str">
        <f>B125</f>
        <v>Kriterier</v>
      </c>
      <c r="H125" s="17" t="str">
        <f>G126</f>
        <v>Opsjon A</v>
      </c>
      <c r="I125" s="17" t="str">
        <f>G127</f>
        <v>Opsjon B</v>
      </c>
      <c r="J125" s="17" t="str">
        <f>G128</f>
        <v>Opsjon C</v>
      </c>
      <c r="K125" s="17" t="s">
        <v>0</v>
      </c>
      <c r="L125" s="19" t="s">
        <v>1</v>
      </c>
      <c r="M125" s="17" t="s">
        <v>2</v>
      </c>
      <c r="N125" s="1"/>
      <c r="O125" s="20" t="s">
        <v>3</v>
      </c>
      <c r="P125" s="21" t="s">
        <v>27</v>
      </c>
    </row>
    <row r="126" spans="2:31" x14ac:dyDescent="0.3">
      <c r="B126" s="22" t="s">
        <v>51</v>
      </c>
      <c r="C126" s="23">
        <v>1</v>
      </c>
      <c r="D126" s="24"/>
      <c r="E126" s="24"/>
      <c r="F126" s="1"/>
      <c r="G126" s="16" t="str">
        <f>B126</f>
        <v>Opsjon A</v>
      </c>
      <c r="H126" s="57" t="e">
        <f>C126/C$129</f>
        <v>#DIV/0!</v>
      </c>
      <c r="I126" s="57" t="e">
        <f t="shared" ref="I126:J128" si="70">D126/D$129</f>
        <v>#DIV/0!</v>
      </c>
      <c r="J126" s="57">
        <f t="shared" si="70"/>
        <v>0</v>
      </c>
      <c r="K126" s="23" t="e">
        <f>H126+I126+J126</f>
        <v>#DIV/0!</v>
      </c>
      <c r="L126" s="25" t="e">
        <f>K126/$O$128</f>
        <v>#DIV/0!</v>
      </c>
      <c r="M126" s="23" t="e">
        <f>L126*100</f>
        <v>#DIV/0!</v>
      </c>
      <c r="O126" s="26">
        <v>1</v>
      </c>
      <c r="P126" s="27"/>
    </row>
    <row r="127" spans="2:31" x14ac:dyDescent="0.3">
      <c r="B127" s="22" t="s">
        <v>52</v>
      </c>
      <c r="C127" s="23" t="e">
        <f>1/D126</f>
        <v>#DIV/0!</v>
      </c>
      <c r="D127" s="23">
        <v>1</v>
      </c>
      <c r="E127" s="24"/>
      <c r="F127" s="1"/>
      <c r="G127" s="16" t="str">
        <f>B127</f>
        <v>Opsjon B</v>
      </c>
      <c r="H127" s="57" t="e">
        <f t="shared" ref="H127:H128" si="71">C127/C$129</f>
        <v>#DIV/0!</v>
      </c>
      <c r="I127" s="57" t="e">
        <f t="shared" si="70"/>
        <v>#DIV/0!</v>
      </c>
      <c r="J127" s="57">
        <f t="shared" si="70"/>
        <v>0</v>
      </c>
      <c r="K127" s="23" t="e">
        <f t="shared" ref="K127:K128" si="72">H127+I127+J127</f>
        <v>#DIV/0!</v>
      </c>
      <c r="L127" s="25" t="e">
        <f t="shared" ref="L127:L128" si="73">K127/$O$128</f>
        <v>#DIV/0!</v>
      </c>
      <c r="M127" s="23" t="e">
        <f t="shared" ref="M127:M128" si="74">L127*100</f>
        <v>#DIV/0!</v>
      </c>
      <c r="O127" s="26">
        <f>O126+1</f>
        <v>2</v>
      </c>
      <c r="P127" s="27">
        <v>0</v>
      </c>
    </row>
    <row r="128" spans="2:31" x14ac:dyDescent="0.3">
      <c r="B128" s="22" t="s">
        <v>53</v>
      </c>
      <c r="C128" s="23" t="e">
        <f>1/E126</f>
        <v>#DIV/0!</v>
      </c>
      <c r="D128" s="23" t="e">
        <f>1/E127</f>
        <v>#DIV/0!</v>
      </c>
      <c r="E128" s="23">
        <v>1</v>
      </c>
      <c r="F128" s="1"/>
      <c r="G128" s="16" t="str">
        <f>B128</f>
        <v>Opsjon C</v>
      </c>
      <c r="H128" s="57" t="e">
        <f t="shared" si="71"/>
        <v>#DIV/0!</v>
      </c>
      <c r="I128" s="57" t="e">
        <f t="shared" si="70"/>
        <v>#DIV/0!</v>
      </c>
      <c r="J128" s="57">
        <f t="shared" si="70"/>
        <v>1</v>
      </c>
      <c r="K128" s="23" t="e">
        <f t="shared" si="72"/>
        <v>#DIV/0!</v>
      </c>
      <c r="L128" s="25" t="e">
        <f t="shared" si="73"/>
        <v>#DIV/0!</v>
      </c>
      <c r="M128" s="23" t="e">
        <f t="shared" si="74"/>
        <v>#DIV/0!</v>
      </c>
      <c r="O128" s="26">
        <f t="shared" ref="O128" si="75">O127+1</f>
        <v>3</v>
      </c>
      <c r="P128" s="27">
        <v>0.57999999999999996</v>
      </c>
    </row>
    <row r="129" spans="2:31" x14ac:dyDescent="0.3">
      <c r="B129" s="16" t="s">
        <v>0</v>
      </c>
      <c r="C129" s="31" t="e">
        <f>C126+C127+C128</f>
        <v>#DIV/0!</v>
      </c>
      <c r="D129" s="31" t="e">
        <f t="shared" ref="D129:E129" si="76">D126+D127+D128</f>
        <v>#DIV/0!</v>
      </c>
      <c r="E129" s="31">
        <f t="shared" si="76"/>
        <v>1</v>
      </c>
      <c r="F129" s="1"/>
      <c r="G129" s="1"/>
      <c r="H129" s="1"/>
      <c r="I129" s="1"/>
      <c r="J129" s="1"/>
      <c r="K129" s="23" t="e">
        <f>SUM(K126:K128)</f>
        <v>#DIV/0!</v>
      </c>
      <c r="L129" s="23" t="e">
        <f>SUM(L126:L128)</f>
        <v>#DIV/0!</v>
      </c>
      <c r="M129" s="23" t="e">
        <f>SUM(M126:M128)</f>
        <v>#DIV/0!</v>
      </c>
      <c r="O129" s="32"/>
    </row>
    <row r="130" spans="2:31" x14ac:dyDescent="0.3">
      <c r="B130" s="33"/>
      <c r="C130" s="34"/>
      <c r="D130" s="34"/>
      <c r="E130" s="34"/>
      <c r="F130" s="34"/>
      <c r="G130" s="1"/>
      <c r="H130" s="1"/>
      <c r="I130" s="1"/>
      <c r="J130" s="1"/>
      <c r="K130" s="1"/>
      <c r="L130" s="1"/>
      <c r="M130" s="1"/>
      <c r="N130" s="1"/>
      <c r="O130" s="1"/>
      <c r="P130" s="1"/>
      <c r="Y130" s="1"/>
      <c r="Z130" s="1"/>
      <c r="AA130" s="35"/>
      <c r="AB130" s="35"/>
      <c r="AC130" s="35"/>
      <c r="AE130" s="32"/>
    </row>
    <row r="131" spans="2:31" x14ac:dyDescent="0.3">
      <c r="B131" s="14" t="s">
        <v>65</v>
      </c>
      <c r="C131" s="1"/>
      <c r="D131" s="1"/>
      <c r="E131" s="56" t="str">
        <f>B48</f>
        <v>Kriteria 11</v>
      </c>
      <c r="F131" s="1"/>
      <c r="G131" s="14" t="s">
        <v>25</v>
      </c>
      <c r="H131" s="1"/>
      <c r="I131" s="1"/>
      <c r="J131" s="1"/>
      <c r="K131" s="1"/>
      <c r="L131" s="1"/>
      <c r="M131" s="1"/>
      <c r="N131" s="1"/>
      <c r="O131" s="1"/>
      <c r="P131" s="1"/>
      <c r="Y131" s="1"/>
      <c r="Z131" s="1"/>
      <c r="AA131" s="1"/>
    </row>
    <row r="133" spans="2:31" x14ac:dyDescent="0.3">
      <c r="B133" s="16" t="s">
        <v>26</v>
      </c>
      <c r="C133" s="17" t="str">
        <f>B134</f>
        <v>Opsjon A</v>
      </c>
      <c r="D133" s="17" t="str">
        <f>B135</f>
        <v>Opsjon B</v>
      </c>
      <c r="E133" s="17" t="str">
        <f>B136</f>
        <v>Opsjon C</v>
      </c>
      <c r="F133" s="1"/>
      <c r="G133" s="18" t="str">
        <f>B133</f>
        <v>Kriterier</v>
      </c>
      <c r="H133" s="17" t="str">
        <f>G134</f>
        <v>Opsjon A</v>
      </c>
      <c r="I133" s="17" t="str">
        <f>G135</f>
        <v>Opsjon B</v>
      </c>
      <c r="J133" s="17" t="str">
        <f>G136</f>
        <v>Opsjon C</v>
      </c>
      <c r="K133" s="17" t="s">
        <v>0</v>
      </c>
      <c r="L133" s="19" t="s">
        <v>1</v>
      </c>
      <c r="M133" s="17" t="s">
        <v>2</v>
      </c>
      <c r="N133" s="1"/>
      <c r="O133" s="20" t="s">
        <v>3</v>
      </c>
      <c r="P133" s="21" t="s">
        <v>27</v>
      </c>
    </row>
    <row r="134" spans="2:31" x14ac:dyDescent="0.3">
      <c r="B134" s="22" t="s">
        <v>51</v>
      </c>
      <c r="C134" s="23">
        <v>1</v>
      </c>
      <c r="D134" s="24"/>
      <c r="E134" s="24"/>
      <c r="F134" s="1"/>
      <c r="G134" s="16" t="str">
        <f>B134</f>
        <v>Opsjon A</v>
      </c>
      <c r="H134" s="23" t="e">
        <f>C134/C$137</f>
        <v>#DIV/0!</v>
      </c>
      <c r="I134" s="23" t="e">
        <f t="shared" ref="I134:J136" si="77">D134/D$137</f>
        <v>#DIV/0!</v>
      </c>
      <c r="J134" s="23">
        <f t="shared" si="77"/>
        <v>0</v>
      </c>
      <c r="K134" s="23" t="e">
        <f>H134+I134+J134</f>
        <v>#DIV/0!</v>
      </c>
      <c r="L134" s="25" t="e">
        <f>K134/$O$136</f>
        <v>#DIV/0!</v>
      </c>
      <c r="M134" s="23" t="e">
        <f>L134*100</f>
        <v>#DIV/0!</v>
      </c>
      <c r="O134" s="26">
        <v>1</v>
      </c>
      <c r="P134" s="27"/>
    </row>
    <row r="135" spans="2:31" x14ac:dyDescent="0.3">
      <c r="B135" s="22" t="s">
        <v>52</v>
      </c>
      <c r="C135" s="23" t="e">
        <f>1/D134</f>
        <v>#DIV/0!</v>
      </c>
      <c r="D135" s="23">
        <v>1</v>
      </c>
      <c r="E135" s="24"/>
      <c r="F135" s="1"/>
      <c r="G135" s="16" t="str">
        <f>B135</f>
        <v>Opsjon B</v>
      </c>
      <c r="H135" s="23" t="e">
        <f t="shared" ref="H135:H136" si="78">C135/C$137</f>
        <v>#DIV/0!</v>
      </c>
      <c r="I135" s="23" t="e">
        <f t="shared" si="77"/>
        <v>#DIV/0!</v>
      </c>
      <c r="J135" s="23">
        <f t="shared" si="77"/>
        <v>0</v>
      </c>
      <c r="K135" s="23" t="e">
        <f>H135+I135+J135</f>
        <v>#DIV/0!</v>
      </c>
      <c r="L135" s="25" t="e">
        <f t="shared" ref="L135:L136" si="79">K135/$O$136</f>
        <v>#DIV/0!</v>
      </c>
      <c r="M135" s="23" t="e">
        <f t="shared" ref="M135:M136" si="80">L135*100</f>
        <v>#DIV/0!</v>
      </c>
      <c r="O135" s="26">
        <f>O134+1</f>
        <v>2</v>
      </c>
      <c r="P135" s="27">
        <v>0</v>
      </c>
    </row>
    <row r="136" spans="2:31" x14ac:dyDescent="0.3">
      <c r="B136" s="22" t="s">
        <v>53</v>
      </c>
      <c r="C136" s="23" t="e">
        <f>1/E134</f>
        <v>#DIV/0!</v>
      </c>
      <c r="D136" s="23" t="e">
        <f>1/E135</f>
        <v>#DIV/0!</v>
      </c>
      <c r="E136" s="23">
        <v>1</v>
      </c>
      <c r="F136" s="1"/>
      <c r="G136" s="16" t="str">
        <f>B136</f>
        <v>Opsjon C</v>
      </c>
      <c r="H136" s="23" t="e">
        <f t="shared" si="78"/>
        <v>#DIV/0!</v>
      </c>
      <c r="I136" s="23" t="e">
        <f t="shared" si="77"/>
        <v>#DIV/0!</v>
      </c>
      <c r="J136" s="23">
        <f t="shared" si="77"/>
        <v>1</v>
      </c>
      <c r="K136" s="23" t="e">
        <f t="shared" ref="K136" si="81">H136+I136+J136</f>
        <v>#DIV/0!</v>
      </c>
      <c r="L136" s="25" t="e">
        <f t="shared" si="79"/>
        <v>#DIV/0!</v>
      </c>
      <c r="M136" s="23" t="e">
        <f t="shared" si="80"/>
        <v>#DIV/0!</v>
      </c>
      <c r="O136" s="26">
        <f t="shared" ref="O136" si="82">O135+1</f>
        <v>3</v>
      </c>
      <c r="P136" s="27">
        <v>0.57999999999999996</v>
      </c>
    </row>
    <row r="137" spans="2:31" x14ac:dyDescent="0.3">
      <c r="B137" s="16" t="s">
        <v>0</v>
      </c>
      <c r="C137" s="31" t="e">
        <f>C134+C135+C136</f>
        <v>#DIV/0!</v>
      </c>
      <c r="D137" s="31" t="e">
        <f t="shared" ref="D137:E137" si="83">D134+D135+D136</f>
        <v>#DIV/0!</v>
      </c>
      <c r="E137" s="31">
        <f t="shared" si="83"/>
        <v>1</v>
      </c>
      <c r="F137" s="1"/>
      <c r="G137" s="1"/>
      <c r="H137" s="1"/>
      <c r="I137" s="1"/>
      <c r="J137" s="1"/>
      <c r="K137" s="23" t="e">
        <f>SUM(K134:K136)</f>
        <v>#DIV/0!</v>
      </c>
      <c r="L137" s="23" t="e">
        <f>SUM(L134:L136)</f>
        <v>#DIV/0!</v>
      </c>
      <c r="M137" s="23" t="e">
        <f>SUM(M134:M136)</f>
        <v>#DIV/0!</v>
      </c>
      <c r="O137" s="32"/>
    </row>
    <row r="138" spans="2:31" x14ac:dyDescent="0.3">
      <c r="B138" s="33"/>
      <c r="C138" s="34"/>
      <c r="D138" s="34"/>
      <c r="E138" s="34"/>
      <c r="F138" s="34"/>
      <c r="G138" s="1"/>
      <c r="H138" s="1"/>
      <c r="I138" s="1"/>
      <c r="J138" s="1"/>
      <c r="K138" s="1"/>
      <c r="L138" s="1"/>
      <c r="M138" s="1"/>
      <c r="N138" s="1"/>
      <c r="O138" s="1"/>
      <c r="P138" s="1"/>
      <c r="Y138" s="1"/>
      <c r="Z138" s="1"/>
      <c r="AA138" s="35"/>
      <c r="AB138" s="35"/>
      <c r="AC138" s="35"/>
      <c r="AE138" s="32"/>
    </row>
    <row r="139" spans="2:31" x14ac:dyDescent="0.3">
      <c r="B139" s="8" t="s">
        <v>67</v>
      </c>
      <c r="Y139" s="1"/>
      <c r="Z139" s="1"/>
      <c r="AE139" s="32"/>
    </row>
    <row r="140" spans="2:31" x14ac:dyDescent="0.3">
      <c r="B140" s="8"/>
      <c r="Y140" s="1"/>
      <c r="Z140" s="1"/>
      <c r="AE140" s="32"/>
    </row>
    <row r="141" spans="2:31" x14ac:dyDescent="0.3">
      <c r="B141" s="4" t="s">
        <v>66</v>
      </c>
    </row>
    <row r="142" spans="2:31" x14ac:dyDescent="0.3">
      <c r="Y142" s="1"/>
      <c r="Z142" s="1"/>
    </row>
    <row r="143" spans="2:31" x14ac:dyDescent="0.3">
      <c r="B143" s="14" t="str">
        <f>B35</f>
        <v xml:space="preserve">Matrise 1 - Parvise sammenligninger av kriteriene med referanse til objektivet </v>
      </c>
      <c r="Y143" s="1"/>
      <c r="Z143" s="1"/>
    </row>
    <row r="144" spans="2:31" x14ac:dyDescent="0.3">
      <c r="Y144" s="1"/>
      <c r="Z144" s="1"/>
    </row>
    <row r="145" spans="2:27" x14ac:dyDescent="0.3">
      <c r="B145" s="36" t="s">
        <v>5</v>
      </c>
      <c r="C145" s="37" t="e">
        <f>AB38</f>
        <v>#DIV/0!</v>
      </c>
      <c r="D145" s="37" t="e">
        <f>AB39</f>
        <v>#DIV/0!</v>
      </c>
      <c r="E145" s="37" t="e">
        <f>AB40</f>
        <v>#DIV/0!</v>
      </c>
      <c r="F145" s="37" t="e">
        <f>AB41</f>
        <v>#DIV/0!</v>
      </c>
      <c r="G145" s="37" t="e">
        <f>AB42</f>
        <v>#DIV/0!</v>
      </c>
      <c r="H145" s="37" t="e">
        <f>AB43</f>
        <v>#DIV/0!</v>
      </c>
      <c r="I145" s="37" t="e">
        <f>AB44</f>
        <v>#DIV/0!</v>
      </c>
      <c r="J145" s="37" t="e">
        <f>AB45</f>
        <v>#DIV/0!</v>
      </c>
      <c r="K145" s="37" t="e">
        <f>AB46</f>
        <v>#DIV/0!</v>
      </c>
      <c r="L145" s="37" t="e">
        <f>AB47</f>
        <v>#DIV/0!</v>
      </c>
      <c r="M145" s="37" t="e">
        <f>AB48</f>
        <v>#DIV/0!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x14ac:dyDescent="0.3">
      <c r="B146" s="38" t="str">
        <f t="shared" ref="B146:B157" si="84">B37</f>
        <v>Kriterier</v>
      </c>
      <c r="C146" s="17" t="str">
        <f>B147</f>
        <v>Kriteria 1</v>
      </c>
      <c r="D146" s="17" t="str">
        <f>B148</f>
        <v>Kriteria 2</v>
      </c>
      <c r="E146" s="17" t="str">
        <f>B149</f>
        <v>Kriteria 3</v>
      </c>
      <c r="F146" s="17" t="str">
        <f>B150</f>
        <v>Kriteria 4</v>
      </c>
      <c r="G146" s="17" t="str">
        <f>B151</f>
        <v>Kriteria 5</v>
      </c>
      <c r="H146" s="17" t="str">
        <f>B152</f>
        <v>Kriteria 6</v>
      </c>
      <c r="I146" s="17" t="str">
        <f>B153</f>
        <v>Kriteria 7</v>
      </c>
      <c r="J146" s="17" t="str">
        <f>B154</f>
        <v>Kriteria 8</v>
      </c>
      <c r="K146" s="17" t="str">
        <f>B155</f>
        <v>Kriteria 9</v>
      </c>
      <c r="L146" s="17" t="str">
        <f>B156</f>
        <v>Kriteria 10</v>
      </c>
      <c r="M146" s="17" t="str">
        <f>B157</f>
        <v>Kriteria 11</v>
      </c>
      <c r="N146" s="17" t="s">
        <v>4</v>
      </c>
      <c r="O146" s="17" t="s">
        <v>5</v>
      </c>
      <c r="P146" s="17" t="s">
        <v>6</v>
      </c>
      <c r="Q146" s="1"/>
      <c r="R146" s="2" t="s">
        <v>7</v>
      </c>
      <c r="S146" s="39" t="e">
        <f>P158-AE48</f>
        <v>#DIV/0!</v>
      </c>
      <c r="T146" s="1"/>
      <c r="U146" s="1"/>
      <c r="X146" s="1"/>
      <c r="Y146" s="1"/>
      <c r="Z146" s="1"/>
      <c r="AA146" s="1"/>
    </row>
    <row r="147" spans="2:27" x14ac:dyDescent="0.3">
      <c r="B147" s="38" t="str">
        <f t="shared" si="84"/>
        <v>Kriteria 1</v>
      </c>
      <c r="C147" s="23" t="e">
        <f t="shared" ref="C147:M147" si="85">C38*C$145</f>
        <v>#DIV/0!</v>
      </c>
      <c r="D147" s="23" t="e">
        <f t="shared" si="85"/>
        <v>#DIV/0!</v>
      </c>
      <c r="E147" s="23" t="e">
        <f t="shared" si="85"/>
        <v>#DIV/0!</v>
      </c>
      <c r="F147" s="23" t="e">
        <f t="shared" si="85"/>
        <v>#DIV/0!</v>
      </c>
      <c r="G147" s="23" t="e">
        <f t="shared" si="85"/>
        <v>#DIV/0!</v>
      </c>
      <c r="H147" s="23" t="e">
        <f t="shared" si="85"/>
        <v>#DIV/0!</v>
      </c>
      <c r="I147" s="23" t="e">
        <f t="shared" si="85"/>
        <v>#DIV/0!</v>
      </c>
      <c r="J147" s="23" t="e">
        <f t="shared" si="85"/>
        <v>#DIV/0!</v>
      </c>
      <c r="K147" s="23" t="e">
        <f t="shared" si="85"/>
        <v>#DIV/0!</v>
      </c>
      <c r="L147" s="23" t="e">
        <f t="shared" si="85"/>
        <v>#DIV/0!</v>
      </c>
      <c r="M147" s="23" t="e">
        <f t="shared" si="85"/>
        <v>#DIV/0!</v>
      </c>
      <c r="N147" s="23" t="e">
        <f>C147+D147+E147+F147+G147+H147+I147+J147+K147+L147+M147</f>
        <v>#DIV/0!</v>
      </c>
      <c r="O147" s="23" t="e">
        <f t="shared" ref="O147:O157" si="86">AB38</f>
        <v>#DIV/0!</v>
      </c>
      <c r="P147" s="23" t="e">
        <f>N147/O147</f>
        <v>#DIV/0!</v>
      </c>
      <c r="Q147" s="1"/>
      <c r="R147" s="2" t="s">
        <v>8</v>
      </c>
      <c r="S147" s="39">
        <f>AE48-1</f>
        <v>10</v>
      </c>
      <c r="T147" s="1"/>
      <c r="U147" s="1"/>
      <c r="X147" s="1"/>
      <c r="Y147" s="1"/>
      <c r="Z147" s="1"/>
      <c r="AA147" s="1"/>
    </row>
    <row r="148" spans="2:27" x14ac:dyDescent="0.3">
      <c r="B148" s="38" t="str">
        <f t="shared" si="84"/>
        <v>Kriteria 2</v>
      </c>
      <c r="C148" s="23" t="e">
        <f t="shared" ref="C148:M148" si="87">C39*C$145</f>
        <v>#DIV/0!</v>
      </c>
      <c r="D148" s="23" t="e">
        <f t="shared" si="87"/>
        <v>#DIV/0!</v>
      </c>
      <c r="E148" s="23" t="e">
        <f t="shared" si="87"/>
        <v>#DIV/0!</v>
      </c>
      <c r="F148" s="23" t="e">
        <f t="shared" si="87"/>
        <v>#DIV/0!</v>
      </c>
      <c r="G148" s="23" t="e">
        <f t="shared" si="87"/>
        <v>#DIV/0!</v>
      </c>
      <c r="H148" s="23" t="e">
        <f t="shared" si="87"/>
        <v>#DIV/0!</v>
      </c>
      <c r="I148" s="23" t="e">
        <f t="shared" si="87"/>
        <v>#DIV/0!</v>
      </c>
      <c r="J148" s="23" t="e">
        <f t="shared" si="87"/>
        <v>#DIV/0!</v>
      </c>
      <c r="K148" s="23" t="e">
        <f t="shared" si="87"/>
        <v>#DIV/0!</v>
      </c>
      <c r="L148" s="23" t="e">
        <f t="shared" si="87"/>
        <v>#DIV/0!</v>
      </c>
      <c r="M148" s="23" t="e">
        <f t="shared" si="87"/>
        <v>#DIV/0!</v>
      </c>
      <c r="N148" s="23" t="e">
        <f t="shared" ref="N148:N157" si="88">C148+D148+E148+F148+G148+H148+I148+J148+K148+L148+M148</f>
        <v>#DIV/0!</v>
      </c>
      <c r="O148" s="23" t="e">
        <f t="shared" si="86"/>
        <v>#DIV/0!</v>
      </c>
      <c r="P148" s="23" t="e">
        <f t="shared" ref="P148:P157" si="89">N148/O148</f>
        <v>#DIV/0!</v>
      </c>
      <c r="Q148" s="1"/>
      <c r="R148" s="2" t="s">
        <v>32</v>
      </c>
      <c r="S148" s="39" t="e">
        <f>S146/S147</f>
        <v>#DIV/0!</v>
      </c>
      <c r="T148" s="1"/>
      <c r="U148" s="1"/>
      <c r="X148" s="1"/>
      <c r="Y148" s="1"/>
      <c r="Z148" s="1"/>
    </row>
    <row r="149" spans="2:27" x14ac:dyDescent="0.3">
      <c r="B149" s="38" t="str">
        <f t="shared" si="84"/>
        <v>Kriteria 3</v>
      </c>
      <c r="C149" s="23" t="e">
        <f t="shared" ref="C149:M149" si="90">C40*C$145</f>
        <v>#DIV/0!</v>
      </c>
      <c r="D149" s="23" t="e">
        <f t="shared" si="90"/>
        <v>#DIV/0!</v>
      </c>
      <c r="E149" s="23" t="e">
        <f t="shared" si="90"/>
        <v>#DIV/0!</v>
      </c>
      <c r="F149" s="23" t="e">
        <f t="shared" si="90"/>
        <v>#DIV/0!</v>
      </c>
      <c r="G149" s="23" t="e">
        <f t="shared" si="90"/>
        <v>#DIV/0!</v>
      </c>
      <c r="H149" s="23" t="e">
        <f t="shared" si="90"/>
        <v>#DIV/0!</v>
      </c>
      <c r="I149" s="23" t="e">
        <f t="shared" si="90"/>
        <v>#DIV/0!</v>
      </c>
      <c r="J149" s="23" t="e">
        <f t="shared" si="90"/>
        <v>#DIV/0!</v>
      </c>
      <c r="K149" s="23" t="e">
        <f t="shared" si="90"/>
        <v>#DIV/0!</v>
      </c>
      <c r="L149" s="23" t="e">
        <f t="shared" si="90"/>
        <v>#DIV/0!</v>
      </c>
      <c r="M149" s="23" t="e">
        <f t="shared" si="90"/>
        <v>#DIV/0!</v>
      </c>
      <c r="N149" s="23" t="e">
        <f t="shared" si="88"/>
        <v>#DIV/0!</v>
      </c>
      <c r="O149" s="23" t="e">
        <f t="shared" si="86"/>
        <v>#DIV/0!</v>
      </c>
      <c r="P149" s="23" t="e">
        <f t="shared" si="89"/>
        <v>#DIV/0!</v>
      </c>
      <c r="Q149" s="1"/>
      <c r="R149" s="1"/>
      <c r="S149" s="35"/>
      <c r="T149" s="1"/>
      <c r="U149" s="1"/>
      <c r="X149" s="1"/>
      <c r="Y149" s="1"/>
      <c r="Z149" s="1"/>
      <c r="AA149" s="1"/>
    </row>
    <row r="150" spans="2:27" x14ac:dyDescent="0.3">
      <c r="B150" s="38" t="str">
        <f t="shared" si="84"/>
        <v>Kriteria 4</v>
      </c>
      <c r="C150" s="23" t="e">
        <f t="shared" ref="C150:M150" si="91">C41*C$145</f>
        <v>#DIV/0!</v>
      </c>
      <c r="D150" s="23" t="e">
        <f t="shared" si="91"/>
        <v>#DIV/0!</v>
      </c>
      <c r="E150" s="23" t="e">
        <f t="shared" si="91"/>
        <v>#DIV/0!</v>
      </c>
      <c r="F150" s="23" t="e">
        <f t="shared" si="91"/>
        <v>#DIV/0!</v>
      </c>
      <c r="G150" s="23" t="e">
        <f t="shared" si="91"/>
        <v>#DIV/0!</v>
      </c>
      <c r="H150" s="23" t="e">
        <f t="shared" si="91"/>
        <v>#DIV/0!</v>
      </c>
      <c r="I150" s="23" t="e">
        <f t="shared" si="91"/>
        <v>#DIV/0!</v>
      </c>
      <c r="J150" s="23" t="e">
        <f t="shared" si="91"/>
        <v>#DIV/0!</v>
      </c>
      <c r="K150" s="23" t="e">
        <f t="shared" si="91"/>
        <v>#DIV/0!</v>
      </c>
      <c r="L150" s="23" t="e">
        <f t="shared" si="91"/>
        <v>#DIV/0!</v>
      </c>
      <c r="M150" s="23" t="e">
        <f t="shared" si="91"/>
        <v>#DIV/0!</v>
      </c>
      <c r="N150" s="23" t="e">
        <f t="shared" si="88"/>
        <v>#DIV/0!</v>
      </c>
      <c r="O150" s="23" t="e">
        <f t="shared" si="86"/>
        <v>#DIV/0!</v>
      </c>
      <c r="P150" s="23" t="e">
        <f t="shared" si="89"/>
        <v>#DIV/0!</v>
      </c>
      <c r="Q150" s="1"/>
      <c r="S150" s="27"/>
      <c r="T150" s="1"/>
      <c r="U150" s="1"/>
      <c r="X150" s="1"/>
      <c r="Y150" s="1"/>
      <c r="Z150" s="1"/>
      <c r="AA150" s="1"/>
    </row>
    <row r="151" spans="2:27" x14ac:dyDescent="0.3">
      <c r="B151" s="38" t="str">
        <f t="shared" si="84"/>
        <v>Kriteria 5</v>
      </c>
      <c r="C151" s="23" t="e">
        <f t="shared" ref="C151:M151" si="92">C42*C$145</f>
        <v>#DIV/0!</v>
      </c>
      <c r="D151" s="23" t="e">
        <f t="shared" si="92"/>
        <v>#DIV/0!</v>
      </c>
      <c r="E151" s="23" t="e">
        <f t="shared" si="92"/>
        <v>#DIV/0!</v>
      </c>
      <c r="F151" s="23" t="e">
        <f t="shared" si="92"/>
        <v>#DIV/0!</v>
      </c>
      <c r="G151" s="23" t="e">
        <f t="shared" si="92"/>
        <v>#DIV/0!</v>
      </c>
      <c r="H151" s="23" t="e">
        <f t="shared" si="92"/>
        <v>#DIV/0!</v>
      </c>
      <c r="I151" s="23" t="e">
        <f t="shared" si="92"/>
        <v>#DIV/0!</v>
      </c>
      <c r="J151" s="23" t="e">
        <f t="shared" si="92"/>
        <v>#DIV/0!</v>
      </c>
      <c r="K151" s="23" t="e">
        <f t="shared" si="92"/>
        <v>#DIV/0!</v>
      </c>
      <c r="L151" s="23" t="e">
        <f t="shared" si="92"/>
        <v>#DIV/0!</v>
      </c>
      <c r="M151" s="23" t="e">
        <f t="shared" si="92"/>
        <v>#DIV/0!</v>
      </c>
      <c r="N151" s="23" t="e">
        <f t="shared" si="88"/>
        <v>#DIV/0!</v>
      </c>
      <c r="O151" s="23" t="e">
        <f t="shared" si="86"/>
        <v>#DIV/0!</v>
      </c>
      <c r="P151" s="23" t="e">
        <f t="shared" si="89"/>
        <v>#DIV/0!</v>
      </c>
      <c r="Q151" s="1"/>
      <c r="R151" s="40" t="s">
        <v>33</v>
      </c>
      <c r="S151" s="39" t="e">
        <f>S148/AF48</f>
        <v>#DIV/0!</v>
      </c>
      <c r="T151" s="15" t="s">
        <v>34</v>
      </c>
      <c r="U151" s="1"/>
      <c r="X151" s="1"/>
      <c r="Y151" s="1"/>
      <c r="Z151" s="1"/>
      <c r="AA151" s="1"/>
    </row>
    <row r="152" spans="2:27" x14ac:dyDescent="0.3">
      <c r="B152" s="38" t="str">
        <f t="shared" si="84"/>
        <v>Kriteria 6</v>
      </c>
      <c r="C152" s="23" t="e">
        <f t="shared" ref="C152:M152" si="93">C43*C$145</f>
        <v>#DIV/0!</v>
      </c>
      <c r="D152" s="23" t="e">
        <f t="shared" si="93"/>
        <v>#DIV/0!</v>
      </c>
      <c r="E152" s="23" t="e">
        <f t="shared" si="93"/>
        <v>#DIV/0!</v>
      </c>
      <c r="F152" s="23" t="e">
        <f t="shared" si="93"/>
        <v>#DIV/0!</v>
      </c>
      <c r="G152" s="23" t="e">
        <f t="shared" si="93"/>
        <v>#DIV/0!</v>
      </c>
      <c r="H152" s="23" t="e">
        <f t="shared" si="93"/>
        <v>#DIV/0!</v>
      </c>
      <c r="I152" s="23" t="e">
        <f t="shared" si="93"/>
        <v>#DIV/0!</v>
      </c>
      <c r="J152" s="23" t="e">
        <f t="shared" si="93"/>
        <v>#DIV/0!</v>
      </c>
      <c r="K152" s="23" t="e">
        <f t="shared" si="93"/>
        <v>#DIV/0!</v>
      </c>
      <c r="L152" s="23" t="e">
        <f t="shared" si="93"/>
        <v>#DIV/0!</v>
      </c>
      <c r="M152" s="23" t="e">
        <f t="shared" si="93"/>
        <v>#DIV/0!</v>
      </c>
      <c r="N152" s="23" t="e">
        <f t="shared" si="88"/>
        <v>#DIV/0!</v>
      </c>
      <c r="O152" s="23" t="e">
        <f t="shared" si="86"/>
        <v>#DIV/0!</v>
      </c>
      <c r="P152" s="23" t="e">
        <f t="shared" si="89"/>
        <v>#DIV/0!</v>
      </c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x14ac:dyDescent="0.3">
      <c r="B153" s="38" t="str">
        <f t="shared" si="84"/>
        <v>Kriteria 7</v>
      </c>
      <c r="C153" s="23" t="e">
        <f t="shared" ref="C153:M153" si="94">C44*C$145</f>
        <v>#DIV/0!</v>
      </c>
      <c r="D153" s="23" t="e">
        <f t="shared" si="94"/>
        <v>#DIV/0!</v>
      </c>
      <c r="E153" s="23" t="e">
        <f t="shared" si="94"/>
        <v>#DIV/0!</v>
      </c>
      <c r="F153" s="23" t="e">
        <f t="shared" si="94"/>
        <v>#DIV/0!</v>
      </c>
      <c r="G153" s="23" t="e">
        <f t="shared" si="94"/>
        <v>#DIV/0!</v>
      </c>
      <c r="H153" s="23" t="e">
        <f t="shared" si="94"/>
        <v>#DIV/0!</v>
      </c>
      <c r="I153" s="23" t="e">
        <f t="shared" si="94"/>
        <v>#DIV/0!</v>
      </c>
      <c r="J153" s="23" t="e">
        <f t="shared" si="94"/>
        <v>#DIV/0!</v>
      </c>
      <c r="K153" s="23" t="e">
        <f t="shared" si="94"/>
        <v>#DIV/0!</v>
      </c>
      <c r="L153" s="23" t="e">
        <f t="shared" si="94"/>
        <v>#DIV/0!</v>
      </c>
      <c r="M153" s="23" t="e">
        <f t="shared" si="94"/>
        <v>#DIV/0!</v>
      </c>
      <c r="N153" s="23" t="e">
        <f t="shared" si="88"/>
        <v>#DIV/0!</v>
      </c>
      <c r="O153" s="23" t="e">
        <f t="shared" si="86"/>
        <v>#DIV/0!</v>
      </c>
      <c r="P153" s="23" t="e">
        <f t="shared" si="89"/>
        <v>#DIV/0!</v>
      </c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x14ac:dyDescent="0.3">
      <c r="B154" s="38" t="str">
        <f t="shared" si="84"/>
        <v>Kriteria 8</v>
      </c>
      <c r="C154" s="23" t="e">
        <f t="shared" ref="C154:M154" si="95">C45*C$145</f>
        <v>#DIV/0!</v>
      </c>
      <c r="D154" s="23" t="e">
        <f t="shared" si="95"/>
        <v>#DIV/0!</v>
      </c>
      <c r="E154" s="23" t="e">
        <f t="shared" si="95"/>
        <v>#DIV/0!</v>
      </c>
      <c r="F154" s="23" t="e">
        <f t="shared" si="95"/>
        <v>#DIV/0!</v>
      </c>
      <c r="G154" s="23" t="e">
        <f t="shared" si="95"/>
        <v>#DIV/0!</v>
      </c>
      <c r="H154" s="23" t="e">
        <f t="shared" si="95"/>
        <v>#DIV/0!</v>
      </c>
      <c r="I154" s="23" t="e">
        <f t="shared" si="95"/>
        <v>#DIV/0!</v>
      </c>
      <c r="J154" s="23" t="e">
        <f t="shared" si="95"/>
        <v>#DIV/0!</v>
      </c>
      <c r="K154" s="23" t="e">
        <f t="shared" si="95"/>
        <v>#DIV/0!</v>
      </c>
      <c r="L154" s="23" t="e">
        <f t="shared" si="95"/>
        <v>#DIV/0!</v>
      </c>
      <c r="M154" s="23" t="e">
        <f t="shared" si="95"/>
        <v>#DIV/0!</v>
      </c>
      <c r="N154" s="23" t="e">
        <f t="shared" si="88"/>
        <v>#DIV/0!</v>
      </c>
      <c r="O154" s="23" t="e">
        <f t="shared" si="86"/>
        <v>#DIV/0!</v>
      </c>
      <c r="P154" s="23" t="e">
        <f t="shared" si="89"/>
        <v>#DIV/0!</v>
      </c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x14ac:dyDescent="0.3">
      <c r="B155" s="38" t="str">
        <f t="shared" si="84"/>
        <v>Kriteria 9</v>
      </c>
      <c r="C155" s="23" t="e">
        <f t="shared" ref="C155:M155" si="96">C46*C$145</f>
        <v>#DIV/0!</v>
      </c>
      <c r="D155" s="23" t="e">
        <f t="shared" si="96"/>
        <v>#DIV/0!</v>
      </c>
      <c r="E155" s="23" t="e">
        <f t="shared" si="96"/>
        <v>#DIV/0!</v>
      </c>
      <c r="F155" s="23" t="e">
        <f t="shared" si="96"/>
        <v>#DIV/0!</v>
      </c>
      <c r="G155" s="23" t="e">
        <f t="shared" si="96"/>
        <v>#DIV/0!</v>
      </c>
      <c r="H155" s="23" t="e">
        <f t="shared" si="96"/>
        <v>#DIV/0!</v>
      </c>
      <c r="I155" s="23" t="e">
        <f t="shared" si="96"/>
        <v>#DIV/0!</v>
      </c>
      <c r="J155" s="23" t="e">
        <f t="shared" si="96"/>
        <v>#DIV/0!</v>
      </c>
      <c r="K155" s="23" t="e">
        <f t="shared" si="96"/>
        <v>#DIV/0!</v>
      </c>
      <c r="L155" s="23" t="e">
        <f t="shared" si="96"/>
        <v>#DIV/0!</v>
      </c>
      <c r="M155" s="23" t="e">
        <f t="shared" si="96"/>
        <v>#DIV/0!</v>
      </c>
      <c r="N155" s="23" t="e">
        <f t="shared" si="88"/>
        <v>#DIV/0!</v>
      </c>
      <c r="O155" s="23" t="e">
        <f t="shared" si="86"/>
        <v>#DIV/0!</v>
      </c>
      <c r="P155" s="23" t="e">
        <f t="shared" si="89"/>
        <v>#DIV/0!</v>
      </c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x14ac:dyDescent="0.3">
      <c r="B156" s="38" t="str">
        <f t="shared" si="84"/>
        <v>Kriteria 10</v>
      </c>
      <c r="C156" s="23" t="e">
        <f t="shared" ref="C156:M156" si="97">C47*C$145</f>
        <v>#DIV/0!</v>
      </c>
      <c r="D156" s="23" t="e">
        <f t="shared" si="97"/>
        <v>#DIV/0!</v>
      </c>
      <c r="E156" s="23" t="e">
        <f t="shared" si="97"/>
        <v>#DIV/0!</v>
      </c>
      <c r="F156" s="23" t="e">
        <f t="shared" si="97"/>
        <v>#DIV/0!</v>
      </c>
      <c r="G156" s="23" t="e">
        <f t="shared" si="97"/>
        <v>#DIV/0!</v>
      </c>
      <c r="H156" s="23" t="e">
        <f t="shared" si="97"/>
        <v>#DIV/0!</v>
      </c>
      <c r="I156" s="23" t="e">
        <f t="shared" si="97"/>
        <v>#DIV/0!</v>
      </c>
      <c r="J156" s="23" t="e">
        <f t="shared" si="97"/>
        <v>#DIV/0!</v>
      </c>
      <c r="K156" s="23" t="e">
        <f t="shared" si="97"/>
        <v>#DIV/0!</v>
      </c>
      <c r="L156" s="23" t="e">
        <f t="shared" si="97"/>
        <v>#DIV/0!</v>
      </c>
      <c r="M156" s="23" t="e">
        <f t="shared" si="97"/>
        <v>#DIV/0!</v>
      </c>
      <c r="N156" s="23" t="e">
        <f t="shared" si="88"/>
        <v>#DIV/0!</v>
      </c>
      <c r="O156" s="23" t="e">
        <f t="shared" si="86"/>
        <v>#DIV/0!</v>
      </c>
      <c r="P156" s="23" t="e">
        <f t="shared" si="89"/>
        <v>#DIV/0!</v>
      </c>
      <c r="Q156" s="1"/>
      <c r="W156" s="1"/>
      <c r="X156" s="1"/>
      <c r="Y156" s="1"/>
      <c r="Z156" s="1"/>
      <c r="AA156" s="1"/>
    </row>
    <row r="157" spans="2:27" x14ac:dyDescent="0.3">
      <c r="B157" s="38" t="str">
        <f t="shared" si="84"/>
        <v>Kriteria 11</v>
      </c>
      <c r="C157" s="23" t="e">
        <f t="shared" ref="C157:M157" si="98">C48*C$145</f>
        <v>#DIV/0!</v>
      </c>
      <c r="D157" s="23" t="e">
        <f t="shared" si="98"/>
        <v>#DIV/0!</v>
      </c>
      <c r="E157" s="23" t="e">
        <f t="shared" si="98"/>
        <v>#DIV/0!</v>
      </c>
      <c r="F157" s="23" t="e">
        <f t="shared" si="98"/>
        <v>#DIV/0!</v>
      </c>
      <c r="G157" s="23" t="e">
        <f t="shared" si="98"/>
        <v>#DIV/0!</v>
      </c>
      <c r="H157" s="23" t="e">
        <f t="shared" si="98"/>
        <v>#DIV/0!</v>
      </c>
      <c r="I157" s="23" t="e">
        <f t="shared" si="98"/>
        <v>#DIV/0!</v>
      </c>
      <c r="J157" s="23" t="e">
        <f t="shared" si="98"/>
        <v>#DIV/0!</v>
      </c>
      <c r="K157" s="23" t="e">
        <f t="shared" si="98"/>
        <v>#DIV/0!</v>
      </c>
      <c r="L157" s="23" t="e">
        <f t="shared" si="98"/>
        <v>#DIV/0!</v>
      </c>
      <c r="M157" s="23" t="e">
        <f t="shared" si="98"/>
        <v>#DIV/0!</v>
      </c>
      <c r="N157" s="23" t="e">
        <f t="shared" si="88"/>
        <v>#DIV/0!</v>
      </c>
      <c r="O157" s="23" t="e">
        <f t="shared" si="86"/>
        <v>#DIV/0!</v>
      </c>
      <c r="P157" s="23" t="e">
        <f t="shared" si="89"/>
        <v>#DIV/0!</v>
      </c>
      <c r="Q157" s="1"/>
      <c r="W157" s="1"/>
      <c r="X157" s="1"/>
      <c r="Y157" s="1"/>
      <c r="Z157" s="1"/>
      <c r="AA157" s="1"/>
    </row>
    <row r="158" spans="2:27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41" t="s">
        <v>9</v>
      </c>
      <c r="P158" s="39" t="e">
        <f>AVERAGE(P147:P157)</f>
        <v>#DIV/0!</v>
      </c>
      <c r="Q158" s="1"/>
      <c r="W158" s="1"/>
      <c r="X158" s="1"/>
      <c r="Y158" s="1"/>
      <c r="Z158" s="1"/>
      <c r="AA158" s="1"/>
    </row>
    <row r="159" spans="2:27" x14ac:dyDescent="0.3">
      <c r="B159" s="14" t="str">
        <f>B51</f>
        <v xml:space="preserve">Matrise 2 - Parvise sammenligninger av alternativer med referanse til </v>
      </c>
      <c r="E159" s="14" t="str">
        <f>E51</f>
        <v>Kriteria 1</v>
      </c>
      <c r="Y159" s="1"/>
      <c r="Z159" s="1"/>
    </row>
    <row r="160" spans="2:27" x14ac:dyDescent="0.3">
      <c r="Y160" s="1"/>
      <c r="Z160" s="1"/>
    </row>
    <row r="161" spans="2:27" x14ac:dyDescent="0.3">
      <c r="B161" s="36" t="s">
        <v>5</v>
      </c>
      <c r="C161" s="37" t="e">
        <f>L54</f>
        <v>#DIV/0!</v>
      </c>
      <c r="D161" s="37" t="e">
        <f>L55</f>
        <v>#DIV/0!</v>
      </c>
      <c r="E161" s="37" t="e">
        <f>L56</f>
        <v>#DIV/0!</v>
      </c>
      <c r="F161" s="1"/>
      <c r="G161" s="1"/>
      <c r="H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x14ac:dyDescent="0.3">
      <c r="B162" s="38" t="str">
        <f>B53</f>
        <v>Kriterier</v>
      </c>
      <c r="C162" s="17" t="str">
        <f>B163</f>
        <v>Opsjon A</v>
      </c>
      <c r="D162" s="17" t="str">
        <f>B164</f>
        <v>Opsjon B</v>
      </c>
      <c r="E162" s="17" t="str">
        <f>B165</f>
        <v>Opsjon C</v>
      </c>
      <c r="F162" s="17" t="s">
        <v>4</v>
      </c>
      <c r="G162" s="17" t="s">
        <v>5</v>
      </c>
      <c r="H162" s="17" t="s">
        <v>6</v>
      </c>
      <c r="J162" s="2" t="s">
        <v>7</v>
      </c>
      <c r="K162" s="39" t="e">
        <f>H166-O56</f>
        <v>#DIV/0!</v>
      </c>
      <c r="Q162" s="1"/>
      <c r="T162" s="1"/>
      <c r="U162" s="1"/>
      <c r="X162" s="1"/>
      <c r="Y162" s="1"/>
      <c r="Z162" s="1"/>
      <c r="AA162" s="1"/>
    </row>
    <row r="163" spans="2:27" x14ac:dyDescent="0.3">
      <c r="B163" s="38" t="str">
        <f>B54</f>
        <v>Opsjon A</v>
      </c>
      <c r="C163" s="23" t="e">
        <f>C54*C$161</f>
        <v>#DIV/0!</v>
      </c>
      <c r="D163" s="23" t="e">
        <f t="shared" ref="D163:E163" si="99">D54*D$161</f>
        <v>#DIV/0!</v>
      </c>
      <c r="E163" s="23" t="e">
        <f t="shared" si="99"/>
        <v>#DIV/0!</v>
      </c>
      <c r="F163" s="23" t="e">
        <f>C163+D163+E163</f>
        <v>#DIV/0!</v>
      </c>
      <c r="G163" s="23" t="e">
        <f>L54</f>
        <v>#DIV/0!</v>
      </c>
      <c r="H163" s="23" t="e">
        <f>F163/G163</f>
        <v>#DIV/0!</v>
      </c>
      <c r="J163" s="2" t="s">
        <v>8</v>
      </c>
      <c r="K163" s="39">
        <f>O56-1</f>
        <v>2</v>
      </c>
      <c r="Q163" s="1"/>
      <c r="T163" s="1"/>
      <c r="U163" s="1"/>
      <c r="X163" s="1"/>
      <c r="Y163" s="1"/>
      <c r="Z163" s="1"/>
      <c r="AA163" s="1"/>
    </row>
    <row r="164" spans="2:27" x14ac:dyDescent="0.3">
      <c r="B164" s="38" t="str">
        <f>B55</f>
        <v>Opsjon B</v>
      </c>
      <c r="C164" s="23" t="e">
        <f t="shared" ref="C164:E165" si="100">C55*C$161</f>
        <v>#DIV/0!</v>
      </c>
      <c r="D164" s="23" t="e">
        <f t="shared" si="100"/>
        <v>#DIV/0!</v>
      </c>
      <c r="E164" s="23" t="e">
        <f>E55*E$161</f>
        <v>#DIV/0!</v>
      </c>
      <c r="F164" s="23" t="e">
        <f t="shared" ref="F164:F165" si="101">C164+D164+E164</f>
        <v>#DIV/0!</v>
      </c>
      <c r="G164" s="23" t="e">
        <f t="shared" ref="G164:G165" si="102">L55</f>
        <v>#DIV/0!</v>
      </c>
      <c r="H164" s="23" t="e">
        <f t="shared" ref="H164:H165" si="103">F164/G164</f>
        <v>#DIV/0!</v>
      </c>
      <c r="J164" s="2" t="s">
        <v>32</v>
      </c>
      <c r="K164" s="39" t="e">
        <f>K162/K163</f>
        <v>#DIV/0!</v>
      </c>
      <c r="Q164" s="1"/>
      <c r="T164" s="1"/>
      <c r="U164" s="1"/>
      <c r="X164" s="1"/>
      <c r="Y164" s="1"/>
      <c r="Z164" s="1"/>
    </row>
    <row r="165" spans="2:27" x14ac:dyDescent="0.3">
      <c r="B165" s="38" t="str">
        <f>B56</f>
        <v>Opsjon C</v>
      </c>
      <c r="C165" s="23" t="e">
        <f t="shared" si="100"/>
        <v>#DIV/0!</v>
      </c>
      <c r="D165" s="23" t="e">
        <f t="shared" si="100"/>
        <v>#DIV/0!</v>
      </c>
      <c r="E165" s="23" t="e">
        <f t="shared" si="100"/>
        <v>#DIV/0!</v>
      </c>
      <c r="F165" s="23" t="e">
        <f t="shared" si="101"/>
        <v>#DIV/0!</v>
      </c>
      <c r="G165" s="23" t="e">
        <f t="shared" si="102"/>
        <v>#DIV/0!</v>
      </c>
      <c r="H165" s="23" t="e">
        <f t="shared" si="103"/>
        <v>#DIV/0!</v>
      </c>
      <c r="Q165" s="1"/>
      <c r="R165" s="1"/>
      <c r="S165" s="35"/>
      <c r="T165" s="1"/>
      <c r="U165" s="1"/>
      <c r="X165" s="1"/>
      <c r="Y165" s="1"/>
      <c r="Z165" s="1"/>
      <c r="AA165" s="1"/>
    </row>
    <row r="166" spans="2:27" x14ac:dyDescent="0.3">
      <c r="B166" s="1"/>
      <c r="C166" s="1"/>
      <c r="D166" s="1"/>
      <c r="E166" s="1"/>
      <c r="F166" s="1"/>
      <c r="G166" s="41" t="s">
        <v>9</v>
      </c>
      <c r="H166" s="39" t="e">
        <f>AVERAGE(H163:H165)</f>
        <v>#DIV/0!</v>
      </c>
      <c r="I166" s="1"/>
      <c r="J166" s="40" t="s">
        <v>33</v>
      </c>
      <c r="K166" s="39" t="e">
        <f>K164/P56</f>
        <v>#DIV/0!</v>
      </c>
      <c r="L166" s="15" t="s">
        <v>34</v>
      </c>
      <c r="M166" s="1"/>
      <c r="Q166" s="1"/>
      <c r="W166" s="1"/>
      <c r="X166" s="1"/>
      <c r="Y166" s="1"/>
      <c r="Z166" s="1"/>
      <c r="AA166" s="1"/>
    </row>
    <row r="167" spans="2:27" x14ac:dyDescent="0.3">
      <c r="B167" s="14" t="str">
        <f>B59</f>
        <v xml:space="preserve">Matrise 3 - Parvise sammenligninger av alternativer med referanse til </v>
      </c>
      <c r="E167" s="14" t="str">
        <f>E59</f>
        <v>Kriteria 2</v>
      </c>
      <c r="Y167" s="1"/>
      <c r="Z167" s="1"/>
    </row>
    <row r="168" spans="2:27" x14ac:dyDescent="0.3">
      <c r="Y168" s="1"/>
      <c r="Z168" s="1"/>
    </row>
    <row r="169" spans="2:27" x14ac:dyDescent="0.3">
      <c r="B169" s="36" t="s">
        <v>5</v>
      </c>
      <c r="C169" s="37" t="e">
        <f>L62</f>
        <v>#DIV/0!</v>
      </c>
      <c r="D169" s="37" t="e">
        <f>L63</f>
        <v>#DIV/0!</v>
      </c>
      <c r="E169" s="37" t="e">
        <f>L64</f>
        <v>#DIV/0!</v>
      </c>
      <c r="F169" s="1"/>
      <c r="G169" s="1"/>
      <c r="H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x14ac:dyDescent="0.3">
      <c r="B170" s="38" t="str">
        <f>B61</f>
        <v>Kriterier</v>
      </c>
      <c r="C170" s="17" t="str">
        <f>B171</f>
        <v>Opsjon A</v>
      </c>
      <c r="D170" s="17" t="str">
        <f>B172</f>
        <v>Opsjon B</v>
      </c>
      <c r="E170" s="17" t="str">
        <f>B173</f>
        <v>Opsjon C</v>
      </c>
      <c r="F170" s="17" t="s">
        <v>4</v>
      </c>
      <c r="G170" s="17" t="s">
        <v>5</v>
      </c>
      <c r="H170" s="17" t="s">
        <v>6</v>
      </c>
      <c r="J170" s="2" t="s">
        <v>7</v>
      </c>
      <c r="K170" s="39" t="e">
        <f>H174-O64</f>
        <v>#DIV/0!</v>
      </c>
      <c r="Q170" s="1"/>
      <c r="T170" s="1"/>
      <c r="U170" s="1"/>
      <c r="X170" s="1"/>
      <c r="Y170" s="1"/>
      <c r="Z170" s="1"/>
      <c r="AA170" s="1"/>
    </row>
    <row r="171" spans="2:27" x14ac:dyDescent="0.3">
      <c r="B171" s="38" t="str">
        <f>B62</f>
        <v>Opsjon A</v>
      </c>
      <c r="C171" s="23" t="e">
        <f>C62*C$169</f>
        <v>#DIV/0!</v>
      </c>
      <c r="D171" s="23" t="e">
        <f t="shared" ref="D171:E171" si="104">D62*D$169</f>
        <v>#DIV/0!</v>
      </c>
      <c r="E171" s="23" t="e">
        <f t="shared" si="104"/>
        <v>#DIV/0!</v>
      </c>
      <c r="F171" s="23" t="e">
        <f>C171+D171+E171</f>
        <v>#DIV/0!</v>
      </c>
      <c r="G171" s="23" t="e">
        <f>L62</f>
        <v>#DIV/0!</v>
      </c>
      <c r="H171" s="23" t="e">
        <f>F171/G171</f>
        <v>#DIV/0!</v>
      </c>
      <c r="J171" s="2" t="s">
        <v>8</v>
      </c>
      <c r="K171" s="39">
        <f>O64-1</f>
        <v>2</v>
      </c>
      <c r="Q171" s="1"/>
      <c r="T171" s="1"/>
      <c r="U171" s="1"/>
      <c r="X171" s="1"/>
      <c r="Y171" s="1"/>
      <c r="Z171" s="1"/>
      <c r="AA171" s="1"/>
    </row>
    <row r="172" spans="2:27" x14ac:dyDescent="0.3">
      <c r="B172" s="38" t="str">
        <f>B63</f>
        <v>Opsjon B</v>
      </c>
      <c r="C172" s="23" t="e">
        <f t="shared" ref="C172:E173" si="105">C63*C$169</f>
        <v>#DIV/0!</v>
      </c>
      <c r="D172" s="23" t="e">
        <f t="shared" si="105"/>
        <v>#DIV/0!</v>
      </c>
      <c r="E172" s="23" t="e">
        <f>E63*E$169</f>
        <v>#DIV/0!</v>
      </c>
      <c r="F172" s="23" t="e">
        <f t="shared" ref="F172" si="106">C172+D172+E172</f>
        <v>#DIV/0!</v>
      </c>
      <c r="G172" s="23" t="e">
        <f t="shared" ref="G172:G173" si="107">L63</f>
        <v>#DIV/0!</v>
      </c>
      <c r="H172" s="23" t="e">
        <f t="shared" ref="H172:H173" si="108">F172/G172</f>
        <v>#DIV/0!</v>
      </c>
      <c r="J172" s="2" t="s">
        <v>32</v>
      </c>
      <c r="K172" s="39" t="e">
        <f>K170/K171</f>
        <v>#DIV/0!</v>
      </c>
      <c r="Q172" s="1"/>
      <c r="T172" s="1"/>
      <c r="U172" s="1"/>
      <c r="X172" s="1"/>
      <c r="Y172" s="1"/>
      <c r="Z172" s="1"/>
    </row>
    <row r="173" spans="2:27" x14ac:dyDescent="0.3">
      <c r="B173" s="38" t="str">
        <f>B64</f>
        <v>Opsjon C</v>
      </c>
      <c r="C173" s="23" t="e">
        <f t="shared" si="105"/>
        <v>#DIV/0!</v>
      </c>
      <c r="D173" s="23" t="e">
        <f t="shared" si="105"/>
        <v>#DIV/0!</v>
      </c>
      <c r="E173" s="23" t="e">
        <f t="shared" si="105"/>
        <v>#DIV/0!</v>
      </c>
      <c r="F173" s="23" t="e">
        <f>C173+D173+E173</f>
        <v>#DIV/0!</v>
      </c>
      <c r="G173" s="23" t="e">
        <f t="shared" si="107"/>
        <v>#DIV/0!</v>
      </c>
      <c r="H173" s="23" t="e">
        <f t="shared" si="108"/>
        <v>#DIV/0!</v>
      </c>
      <c r="Q173" s="1"/>
      <c r="R173" s="1"/>
      <c r="S173" s="35"/>
      <c r="T173" s="1"/>
      <c r="U173" s="1"/>
      <c r="X173" s="1"/>
      <c r="Y173" s="1"/>
      <c r="Z173" s="1"/>
      <c r="AA173" s="1"/>
    </row>
    <row r="174" spans="2:27" x14ac:dyDescent="0.3">
      <c r="B174" s="1"/>
      <c r="C174" s="1"/>
      <c r="D174" s="1"/>
      <c r="E174" s="1"/>
      <c r="F174" s="1"/>
      <c r="G174" s="41" t="s">
        <v>9</v>
      </c>
      <c r="H174" s="39" t="e">
        <f>AVERAGE(H171:H173)</f>
        <v>#DIV/0!</v>
      </c>
      <c r="I174" s="1"/>
      <c r="J174" s="40" t="s">
        <v>33</v>
      </c>
      <c r="K174" s="39" t="e">
        <f>K172/P64</f>
        <v>#DIV/0!</v>
      </c>
      <c r="L174" s="15" t="s">
        <v>34</v>
      </c>
      <c r="M174" s="1"/>
      <c r="Q174" s="1"/>
      <c r="W174" s="1"/>
      <c r="X174" s="1"/>
      <c r="Y174" s="1"/>
      <c r="Z174" s="1"/>
      <c r="AA174" s="1"/>
    </row>
    <row r="175" spans="2:27" x14ac:dyDescent="0.3">
      <c r="B175" s="14" t="str">
        <f>B67</f>
        <v>Matrise 4 - Parvise sammenligninger av alternativer med referanse til</v>
      </c>
      <c r="E175" s="14" t="str">
        <f>E67</f>
        <v>Kriteria 3</v>
      </c>
      <c r="Y175" s="1"/>
      <c r="Z175" s="1"/>
    </row>
    <row r="176" spans="2:27" x14ac:dyDescent="0.3">
      <c r="Y176" s="1"/>
      <c r="Z176" s="1"/>
    </row>
    <row r="177" spans="2:27" x14ac:dyDescent="0.3">
      <c r="B177" s="36" t="s">
        <v>5</v>
      </c>
      <c r="C177" s="37" t="e">
        <f>L70</f>
        <v>#DIV/0!</v>
      </c>
      <c r="D177" s="37" t="e">
        <f>L71</f>
        <v>#DIV/0!</v>
      </c>
      <c r="E177" s="37" t="e">
        <f>L72</f>
        <v>#DIV/0!</v>
      </c>
      <c r="F177" s="1"/>
      <c r="G177" s="1"/>
      <c r="H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x14ac:dyDescent="0.3">
      <c r="B178" s="38" t="str">
        <f>B69</f>
        <v>Kriterier</v>
      </c>
      <c r="C178" s="17" t="str">
        <f>B179</f>
        <v>Opsjon A</v>
      </c>
      <c r="D178" s="17" t="str">
        <f>B180</f>
        <v>Opsjon B</v>
      </c>
      <c r="E178" s="17" t="str">
        <f>B181</f>
        <v>Opsjon C</v>
      </c>
      <c r="F178" s="17" t="s">
        <v>4</v>
      </c>
      <c r="G178" s="17" t="s">
        <v>5</v>
      </c>
      <c r="H178" s="17" t="s">
        <v>6</v>
      </c>
      <c r="J178" s="2" t="s">
        <v>7</v>
      </c>
      <c r="K178" s="39" t="e">
        <f>H182-O72</f>
        <v>#DIV/0!</v>
      </c>
      <c r="Q178" s="1"/>
      <c r="T178" s="1"/>
      <c r="U178" s="1"/>
      <c r="X178" s="1"/>
      <c r="Y178" s="1"/>
      <c r="Z178" s="1"/>
      <c r="AA178" s="1"/>
    </row>
    <row r="179" spans="2:27" x14ac:dyDescent="0.3">
      <c r="B179" s="38" t="str">
        <f>B70</f>
        <v>Opsjon A</v>
      </c>
      <c r="C179" s="23" t="e">
        <f>C70*C$177</f>
        <v>#DIV/0!</v>
      </c>
      <c r="D179" s="23" t="e">
        <f t="shared" ref="D179:E179" si="109">D70*D$177</f>
        <v>#DIV/0!</v>
      </c>
      <c r="E179" s="23" t="e">
        <f t="shared" si="109"/>
        <v>#DIV/0!</v>
      </c>
      <c r="F179" s="23" t="e">
        <f>C179+D179+E179</f>
        <v>#DIV/0!</v>
      </c>
      <c r="G179" s="23" t="e">
        <f>L70</f>
        <v>#DIV/0!</v>
      </c>
      <c r="H179" s="23" t="e">
        <f>F179/G179</f>
        <v>#DIV/0!</v>
      </c>
      <c r="J179" s="2" t="s">
        <v>8</v>
      </c>
      <c r="K179" s="39">
        <f>O72-1</f>
        <v>2</v>
      </c>
      <c r="Q179" s="1"/>
      <c r="T179" s="1"/>
      <c r="U179" s="1"/>
      <c r="X179" s="1"/>
      <c r="Y179" s="1"/>
      <c r="Z179" s="1"/>
      <c r="AA179" s="1"/>
    </row>
    <row r="180" spans="2:27" x14ac:dyDescent="0.3">
      <c r="B180" s="38" t="str">
        <f>B71</f>
        <v>Opsjon B</v>
      </c>
      <c r="C180" s="23" t="e">
        <f t="shared" ref="C180:E181" si="110">C71*C$177</f>
        <v>#DIV/0!</v>
      </c>
      <c r="D180" s="23" t="e">
        <f t="shared" si="110"/>
        <v>#DIV/0!</v>
      </c>
      <c r="E180" s="23" t="e">
        <f t="shared" si="110"/>
        <v>#DIV/0!</v>
      </c>
      <c r="F180" s="23" t="e">
        <f t="shared" ref="F180:F181" si="111">C180+D180+E180</f>
        <v>#DIV/0!</v>
      </c>
      <c r="G180" s="23" t="e">
        <f t="shared" ref="G180:G181" si="112">L71</f>
        <v>#DIV/0!</v>
      </c>
      <c r="H180" s="23" t="e">
        <f t="shared" ref="H180:H181" si="113">F180/G180</f>
        <v>#DIV/0!</v>
      </c>
      <c r="J180" s="2" t="s">
        <v>32</v>
      </c>
      <c r="K180" s="39" t="e">
        <f>K178/K179</f>
        <v>#DIV/0!</v>
      </c>
      <c r="Q180" s="1"/>
      <c r="T180" s="1"/>
      <c r="U180" s="1"/>
      <c r="X180" s="1"/>
      <c r="Y180" s="1"/>
      <c r="Z180" s="1"/>
    </row>
    <row r="181" spans="2:27" x14ac:dyDescent="0.3">
      <c r="B181" s="38" t="str">
        <f>B72</f>
        <v>Opsjon C</v>
      </c>
      <c r="C181" s="23" t="e">
        <f t="shared" si="110"/>
        <v>#DIV/0!</v>
      </c>
      <c r="D181" s="23" t="e">
        <f t="shared" si="110"/>
        <v>#DIV/0!</v>
      </c>
      <c r="E181" s="23" t="e">
        <f t="shared" si="110"/>
        <v>#DIV/0!</v>
      </c>
      <c r="F181" s="23" t="e">
        <f t="shared" si="111"/>
        <v>#DIV/0!</v>
      </c>
      <c r="G181" s="23" t="e">
        <f t="shared" si="112"/>
        <v>#DIV/0!</v>
      </c>
      <c r="H181" s="23" t="e">
        <f t="shared" si="113"/>
        <v>#DIV/0!</v>
      </c>
      <c r="Q181" s="1"/>
      <c r="R181" s="1"/>
      <c r="S181" s="35"/>
      <c r="T181" s="1"/>
      <c r="U181" s="1"/>
      <c r="X181" s="1"/>
      <c r="Y181" s="1"/>
      <c r="Z181" s="1"/>
      <c r="AA181" s="1"/>
    </row>
    <row r="182" spans="2:27" x14ac:dyDescent="0.3">
      <c r="B182" s="1"/>
      <c r="C182" s="1"/>
      <c r="D182" s="1"/>
      <c r="E182" s="1"/>
      <c r="F182" s="1"/>
      <c r="G182" s="41" t="s">
        <v>9</v>
      </c>
      <c r="H182" s="39" t="e">
        <f>AVERAGE(H179:H181)</f>
        <v>#DIV/0!</v>
      </c>
      <c r="I182" s="1"/>
      <c r="J182" s="40" t="s">
        <v>33</v>
      </c>
      <c r="K182" s="39" t="e">
        <f>K180/P72</f>
        <v>#DIV/0!</v>
      </c>
      <c r="L182" s="15" t="s">
        <v>34</v>
      </c>
      <c r="M182" s="1"/>
      <c r="Q182" s="1"/>
      <c r="W182" s="1"/>
      <c r="X182" s="1"/>
      <c r="Y182" s="1"/>
      <c r="Z182" s="1"/>
      <c r="AA182" s="1"/>
    </row>
    <row r="183" spans="2:27" x14ac:dyDescent="0.3">
      <c r="B183" s="14" t="str">
        <f>B75</f>
        <v>Matrise 5 - Parvise sammenligninger av alternativer med referanse til</v>
      </c>
      <c r="E183" s="14" t="str">
        <f>E75</f>
        <v>Kriteria 4</v>
      </c>
      <c r="Y183" s="1"/>
      <c r="Z183" s="1"/>
    </row>
    <row r="184" spans="2:27" x14ac:dyDescent="0.3">
      <c r="Y184" s="1"/>
      <c r="Z184" s="1"/>
    </row>
    <row r="185" spans="2:27" x14ac:dyDescent="0.3">
      <c r="B185" s="36" t="s">
        <v>5</v>
      </c>
      <c r="C185" s="37" t="e">
        <f>L78</f>
        <v>#DIV/0!</v>
      </c>
      <c r="D185" s="37" t="e">
        <f>L79</f>
        <v>#DIV/0!</v>
      </c>
      <c r="E185" s="37" t="e">
        <f>L80</f>
        <v>#DIV/0!</v>
      </c>
      <c r="F185" s="1"/>
      <c r="G185" s="1"/>
      <c r="H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x14ac:dyDescent="0.3">
      <c r="B186" s="38" t="str">
        <f>B77</f>
        <v>Kriterier</v>
      </c>
      <c r="C186" s="17" t="str">
        <f>B187</f>
        <v>Opsjon A</v>
      </c>
      <c r="D186" s="17" t="str">
        <f>B188</f>
        <v>Opsjon B</v>
      </c>
      <c r="E186" s="17" t="str">
        <f>B189</f>
        <v>Opsjon C</v>
      </c>
      <c r="F186" s="17" t="s">
        <v>4</v>
      </c>
      <c r="G186" s="17" t="s">
        <v>5</v>
      </c>
      <c r="H186" s="17" t="s">
        <v>6</v>
      </c>
      <c r="J186" s="2" t="s">
        <v>7</v>
      </c>
      <c r="K186" s="39" t="e">
        <f>H190-O80</f>
        <v>#DIV/0!</v>
      </c>
      <c r="Q186" s="1"/>
      <c r="T186" s="1"/>
      <c r="U186" s="1"/>
      <c r="X186" s="1"/>
      <c r="Y186" s="1"/>
      <c r="Z186" s="1"/>
      <c r="AA186" s="1"/>
    </row>
    <row r="187" spans="2:27" x14ac:dyDescent="0.3">
      <c r="B187" s="38" t="str">
        <f>B78</f>
        <v>Opsjon A</v>
      </c>
      <c r="C187" s="23" t="e">
        <f>C78*C$185</f>
        <v>#DIV/0!</v>
      </c>
      <c r="D187" s="23" t="e">
        <f t="shared" ref="D187:E187" si="114">D78*D$185</f>
        <v>#DIV/0!</v>
      </c>
      <c r="E187" s="23" t="e">
        <f t="shared" si="114"/>
        <v>#DIV/0!</v>
      </c>
      <c r="F187" s="23" t="e">
        <f>C187+D187+E187</f>
        <v>#DIV/0!</v>
      </c>
      <c r="G187" s="23" t="e">
        <f>L78</f>
        <v>#DIV/0!</v>
      </c>
      <c r="H187" s="23" t="e">
        <f>F187/G187</f>
        <v>#DIV/0!</v>
      </c>
      <c r="J187" s="2" t="s">
        <v>8</v>
      </c>
      <c r="K187" s="39">
        <f>O80-1</f>
        <v>2</v>
      </c>
      <c r="Q187" s="1"/>
      <c r="T187" s="1"/>
      <c r="U187" s="1"/>
      <c r="X187" s="1"/>
      <c r="Y187" s="1"/>
      <c r="Z187" s="1"/>
      <c r="AA187" s="1"/>
    </row>
    <row r="188" spans="2:27" x14ac:dyDescent="0.3">
      <c r="B188" s="38" t="str">
        <f>B79</f>
        <v>Opsjon B</v>
      </c>
      <c r="C188" s="23" t="e">
        <f t="shared" ref="C188:E189" si="115">C79*C$185</f>
        <v>#DIV/0!</v>
      </c>
      <c r="D188" s="23" t="e">
        <f t="shared" si="115"/>
        <v>#DIV/0!</v>
      </c>
      <c r="E188" s="23" t="e">
        <f t="shared" si="115"/>
        <v>#DIV/0!</v>
      </c>
      <c r="F188" s="23" t="e">
        <f t="shared" ref="F188:F189" si="116">C188+D188+E188</f>
        <v>#DIV/0!</v>
      </c>
      <c r="G188" s="23" t="e">
        <f t="shared" ref="G188:G189" si="117">L79</f>
        <v>#DIV/0!</v>
      </c>
      <c r="H188" s="23" t="e">
        <f t="shared" ref="H188:H189" si="118">F188/G188</f>
        <v>#DIV/0!</v>
      </c>
      <c r="J188" s="2" t="s">
        <v>32</v>
      </c>
      <c r="K188" s="39" t="e">
        <f>K186/K187</f>
        <v>#DIV/0!</v>
      </c>
      <c r="Q188" s="1"/>
      <c r="T188" s="1"/>
      <c r="U188" s="1"/>
      <c r="X188" s="1"/>
      <c r="Y188" s="1"/>
      <c r="Z188" s="1"/>
    </row>
    <row r="189" spans="2:27" x14ac:dyDescent="0.3">
      <c r="B189" s="38" t="str">
        <f>B80</f>
        <v>Opsjon C</v>
      </c>
      <c r="C189" s="23" t="e">
        <f t="shared" si="115"/>
        <v>#DIV/0!</v>
      </c>
      <c r="D189" s="23" t="e">
        <f t="shared" si="115"/>
        <v>#DIV/0!</v>
      </c>
      <c r="E189" s="23" t="e">
        <f t="shared" si="115"/>
        <v>#DIV/0!</v>
      </c>
      <c r="F189" s="23" t="e">
        <f t="shared" si="116"/>
        <v>#DIV/0!</v>
      </c>
      <c r="G189" s="23" t="e">
        <f t="shared" si="117"/>
        <v>#DIV/0!</v>
      </c>
      <c r="H189" s="23" t="e">
        <f t="shared" si="118"/>
        <v>#DIV/0!</v>
      </c>
      <c r="Q189" s="1"/>
      <c r="R189" s="1"/>
      <c r="S189" s="35"/>
      <c r="T189" s="1"/>
      <c r="U189" s="1"/>
      <c r="X189" s="1"/>
      <c r="Y189" s="1"/>
      <c r="Z189" s="1"/>
      <c r="AA189" s="1"/>
    </row>
    <row r="190" spans="2:27" x14ac:dyDescent="0.3">
      <c r="B190" s="1"/>
      <c r="C190" s="1"/>
      <c r="D190" s="1"/>
      <c r="E190" s="1"/>
      <c r="F190" s="1"/>
      <c r="G190" s="41" t="s">
        <v>9</v>
      </c>
      <c r="H190" s="39" t="e">
        <f>AVERAGE(H187:H189)</f>
        <v>#DIV/0!</v>
      </c>
      <c r="I190" s="1"/>
      <c r="J190" s="40" t="s">
        <v>33</v>
      </c>
      <c r="K190" s="39" t="e">
        <f>K188/P80</f>
        <v>#DIV/0!</v>
      </c>
      <c r="L190" s="15" t="s">
        <v>34</v>
      </c>
      <c r="M190" s="1"/>
      <c r="Q190" s="1"/>
      <c r="W190" s="1"/>
      <c r="X190" s="1"/>
      <c r="Y190" s="1"/>
      <c r="Z190" s="1"/>
      <c r="AA190" s="1"/>
    </row>
    <row r="191" spans="2:27" x14ac:dyDescent="0.3">
      <c r="B191" s="14" t="str">
        <f>B83</f>
        <v xml:space="preserve">Matrise 6 - Parvise sammenligninger av alternativer med referanse til </v>
      </c>
      <c r="E191" s="14" t="str">
        <f>E83</f>
        <v>Kriteria 5</v>
      </c>
      <c r="Y191" s="1"/>
      <c r="Z191" s="1"/>
    </row>
    <row r="192" spans="2:27" x14ac:dyDescent="0.3">
      <c r="Y192" s="1"/>
      <c r="Z192" s="1"/>
    </row>
    <row r="193" spans="2:27" x14ac:dyDescent="0.3">
      <c r="B193" s="36" t="s">
        <v>5</v>
      </c>
      <c r="C193" s="37" t="e">
        <f>L86</f>
        <v>#DIV/0!</v>
      </c>
      <c r="D193" s="37" t="e">
        <f>L87</f>
        <v>#DIV/0!</v>
      </c>
      <c r="E193" s="37" t="e">
        <f>L88</f>
        <v>#DIV/0!</v>
      </c>
      <c r="F193" s="1"/>
      <c r="G193" s="1"/>
      <c r="H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x14ac:dyDescent="0.3">
      <c r="B194" s="38" t="str">
        <f>B85</f>
        <v>Kriterier</v>
      </c>
      <c r="C194" s="17" t="str">
        <f>B195</f>
        <v>Opsjon A</v>
      </c>
      <c r="D194" s="17" t="str">
        <f>B196</f>
        <v>Opsjon B</v>
      </c>
      <c r="E194" s="17" t="str">
        <f>B197</f>
        <v>Opsjon C</v>
      </c>
      <c r="F194" s="17" t="s">
        <v>4</v>
      </c>
      <c r="G194" s="17" t="s">
        <v>5</v>
      </c>
      <c r="H194" s="17" t="s">
        <v>6</v>
      </c>
      <c r="J194" s="2" t="s">
        <v>7</v>
      </c>
      <c r="K194" s="61" t="e">
        <f>H198-O88</f>
        <v>#DIV/0!</v>
      </c>
      <c r="Q194" s="1"/>
      <c r="T194" s="1"/>
      <c r="U194" s="1"/>
      <c r="X194" s="1"/>
      <c r="Y194" s="1"/>
      <c r="Z194" s="1"/>
      <c r="AA194" s="1"/>
    </row>
    <row r="195" spans="2:27" x14ac:dyDescent="0.3">
      <c r="B195" s="38" t="str">
        <f>B86</f>
        <v>Opsjon A</v>
      </c>
      <c r="C195" s="59" t="e">
        <f>C86*C$193</f>
        <v>#DIV/0!</v>
      </c>
      <c r="D195" s="59" t="e">
        <f t="shared" ref="D195:E195" si="119">D86*D$193</f>
        <v>#DIV/0!</v>
      </c>
      <c r="E195" s="59" t="e">
        <f t="shared" si="119"/>
        <v>#DIV/0!</v>
      </c>
      <c r="F195" s="58" t="e">
        <f>C195+D195+E195</f>
        <v>#DIV/0!</v>
      </c>
      <c r="G195" s="58" t="e">
        <f>L86</f>
        <v>#DIV/0!</v>
      </c>
      <c r="H195" s="58" t="e">
        <f>F195/G195</f>
        <v>#DIV/0!</v>
      </c>
      <c r="J195" s="2" t="s">
        <v>8</v>
      </c>
      <c r="K195" s="61">
        <f>O88-1</f>
        <v>2</v>
      </c>
      <c r="Q195" s="1"/>
      <c r="T195" s="1"/>
      <c r="U195" s="1"/>
      <c r="X195" s="1"/>
      <c r="Y195" s="1"/>
      <c r="Z195" s="1"/>
      <c r="AA195" s="1"/>
    </row>
    <row r="196" spans="2:27" x14ac:dyDescent="0.3">
      <c r="B196" s="38" t="str">
        <f>B87</f>
        <v>Opsjon B</v>
      </c>
      <c r="C196" s="59" t="e">
        <f t="shared" ref="C196:E197" si="120">C87*C$193</f>
        <v>#DIV/0!</v>
      </c>
      <c r="D196" s="59" t="e">
        <f t="shared" si="120"/>
        <v>#DIV/0!</v>
      </c>
      <c r="E196" s="59" t="e">
        <f t="shared" si="120"/>
        <v>#DIV/0!</v>
      </c>
      <c r="F196" s="58" t="e">
        <f t="shared" ref="F196:F197" si="121">C196+D196+E196</f>
        <v>#DIV/0!</v>
      </c>
      <c r="G196" s="58" t="e">
        <f t="shared" ref="G196:G197" si="122">L87</f>
        <v>#DIV/0!</v>
      </c>
      <c r="H196" s="58" t="e">
        <f t="shared" ref="H196:H197" si="123">F196/G196</f>
        <v>#DIV/0!</v>
      </c>
      <c r="J196" s="2" t="s">
        <v>32</v>
      </c>
      <c r="K196" s="61" t="e">
        <f>K194/K195</f>
        <v>#DIV/0!</v>
      </c>
      <c r="Q196" s="1"/>
      <c r="T196" s="1"/>
      <c r="U196" s="1"/>
      <c r="X196" s="1"/>
      <c r="Y196" s="1"/>
      <c r="Z196" s="1"/>
    </row>
    <row r="197" spans="2:27" x14ac:dyDescent="0.3">
      <c r="B197" s="38" t="str">
        <f>B88</f>
        <v>Opsjon C</v>
      </c>
      <c r="C197" s="59" t="e">
        <f t="shared" si="120"/>
        <v>#DIV/0!</v>
      </c>
      <c r="D197" s="59" t="e">
        <f t="shared" si="120"/>
        <v>#DIV/0!</v>
      </c>
      <c r="E197" s="59" t="e">
        <f t="shared" si="120"/>
        <v>#DIV/0!</v>
      </c>
      <c r="F197" s="58" t="e">
        <f t="shared" si="121"/>
        <v>#DIV/0!</v>
      </c>
      <c r="G197" s="58" t="e">
        <f t="shared" si="122"/>
        <v>#DIV/0!</v>
      </c>
      <c r="H197" s="58" t="e">
        <f t="shared" si="123"/>
        <v>#DIV/0!</v>
      </c>
      <c r="Q197" s="1"/>
      <c r="R197" s="1"/>
      <c r="S197" s="35"/>
      <c r="T197" s="1"/>
      <c r="U197" s="1"/>
      <c r="X197" s="1"/>
      <c r="Y197" s="1"/>
      <c r="Z197" s="1"/>
      <c r="AA197" s="1"/>
    </row>
    <row r="198" spans="2:27" x14ac:dyDescent="0.3">
      <c r="B198" s="1"/>
      <c r="C198" s="1"/>
      <c r="D198" s="1"/>
      <c r="E198" s="1"/>
      <c r="F198" s="1"/>
      <c r="G198" s="41" t="s">
        <v>9</v>
      </c>
      <c r="H198" s="61" t="e">
        <f>AVERAGE(H195:H197)</f>
        <v>#DIV/0!</v>
      </c>
      <c r="I198" s="1"/>
      <c r="J198" s="40" t="s">
        <v>33</v>
      </c>
      <c r="K198" s="61" t="e">
        <f>K196/P88</f>
        <v>#DIV/0!</v>
      </c>
      <c r="L198" s="15" t="s">
        <v>34</v>
      </c>
      <c r="M198" s="1"/>
      <c r="Q198" s="1"/>
      <c r="W198" s="1"/>
      <c r="X198" s="1"/>
      <c r="Y198" s="1"/>
      <c r="Z198" s="1"/>
      <c r="AA198" s="1"/>
    </row>
    <row r="199" spans="2:27" x14ac:dyDescent="0.3">
      <c r="B199" s="14" t="str">
        <f>B91</f>
        <v xml:space="preserve">Matrise 7 - Parvise sammenligninger av alternativer med referanse til </v>
      </c>
      <c r="E199" s="14" t="str">
        <f>E91</f>
        <v>Kriteria 6</v>
      </c>
      <c r="Y199" s="1"/>
      <c r="Z199" s="1"/>
    </row>
    <row r="200" spans="2:27" x14ac:dyDescent="0.3">
      <c r="Y200" s="1"/>
      <c r="Z200" s="1"/>
    </row>
    <row r="201" spans="2:27" x14ac:dyDescent="0.3">
      <c r="B201" s="36" t="s">
        <v>5</v>
      </c>
      <c r="C201" s="37" t="e">
        <f>L94</f>
        <v>#DIV/0!</v>
      </c>
      <c r="D201" s="37" t="e">
        <f>L95</f>
        <v>#DIV/0!</v>
      </c>
      <c r="E201" s="37" t="e">
        <f>L96</f>
        <v>#DIV/0!</v>
      </c>
      <c r="F201" s="1"/>
      <c r="G201" s="1"/>
      <c r="H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x14ac:dyDescent="0.3">
      <c r="B202" s="38" t="str">
        <f>B93</f>
        <v>Kriterier</v>
      </c>
      <c r="C202" s="17" t="str">
        <f>B203</f>
        <v>Opsjon A</v>
      </c>
      <c r="D202" s="17" t="str">
        <f>B204</f>
        <v>Opsjon B</v>
      </c>
      <c r="E202" s="17" t="str">
        <f>B205</f>
        <v>Opsjon C</v>
      </c>
      <c r="F202" s="17" t="s">
        <v>4</v>
      </c>
      <c r="G202" s="17" t="s">
        <v>5</v>
      </c>
      <c r="H202" s="17" t="s">
        <v>6</v>
      </c>
      <c r="J202" s="2" t="s">
        <v>7</v>
      </c>
      <c r="K202" s="61" t="e">
        <f>H206-O96</f>
        <v>#DIV/0!</v>
      </c>
      <c r="Q202" s="1"/>
      <c r="T202" s="1"/>
      <c r="U202" s="1"/>
      <c r="X202" s="1"/>
      <c r="Y202" s="1"/>
      <c r="Z202" s="1"/>
      <c r="AA202" s="1"/>
    </row>
    <row r="203" spans="2:27" x14ac:dyDescent="0.3">
      <c r="B203" s="38" t="str">
        <f>B94</f>
        <v>Opsjon A</v>
      </c>
      <c r="C203" s="58" t="e">
        <f>C94*C$201</f>
        <v>#DIV/0!</v>
      </c>
      <c r="D203" s="58" t="e">
        <f t="shared" ref="D203:E203" si="124">D94*D$201</f>
        <v>#DIV/0!</v>
      </c>
      <c r="E203" s="58" t="e">
        <f t="shared" si="124"/>
        <v>#DIV/0!</v>
      </c>
      <c r="F203" s="58" t="e">
        <f>C203+D203+E203</f>
        <v>#DIV/0!</v>
      </c>
      <c r="G203" s="58" t="e">
        <f>L94</f>
        <v>#DIV/0!</v>
      </c>
      <c r="H203" s="58" t="e">
        <f>F203/G203</f>
        <v>#DIV/0!</v>
      </c>
      <c r="J203" s="2" t="s">
        <v>8</v>
      </c>
      <c r="K203" s="61">
        <f>O96-1</f>
        <v>2</v>
      </c>
      <c r="Q203" s="1"/>
      <c r="T203" s="1"/>
      <c r="U203" s="1"/>
      <c r="X203" s="1"/>
      <c r="Y203" s="1"/>
      <c r="Z203" s="1"/>
      <c r="AA203" s="1"/>
    </row>
    <row r="204" spans="2:27" x14ac:dyDescent="0.3">
      <c r="B204" s="38" t="str">
        <f>B95</f>
        <v>Opsjon B</v>
      </c>
      <c r="C204" s="58" t="e">
        <f t="shared" ref="C204:E205" si="125">C95*C$201</f>
        <v>#DIV/0!</v>
      </c>
      <c r="D204" s="58" t="e">
        <f t="shared" si="125"/>
        <v>#DIV/0!</v>
      </c>
      <c r="E204" s="58" t="e">
        <f t="shared" si="125"/>
        <v>#DIV/0!</v>
      </c>
      <c r="F204" s="58" t="e">
        <f t="shared" ref="F204:F205" si="126">C204+D204+E204</f>
        <v>#DIV/0!</v>
      </c>
      <c r="G204" s="58" t="e">
        <f t="shared" ref="G204:G205" si="127">L95</f>
        <v>#DIV/0!</v>
      </c>
      <c r="H204" s="58" t="e">
        <f t="shared" ref="H204:H205" si="128">F204/G204</f>
        <v>#DIV/0!</v>
      </c>
      <c r="J204" s="2" t="s">
        <v>32</v>
      </c>
      <c r="K204" s="61" t="e">
        <f>K202/K203</f>
        <v>#DIV/0!</v>
      </c>
      <c r="Q204" s="1"/>
      <c r="T204" s="1"/>
      <c r="U204" s="1"/>
      <c r="X204" s="1"/>
      <c r="Y204" s="1"/>
      <c r="Z204" s="1"/>
    </row>
    <row r="205" spans="2:27" x14ac:dyDescent="0.3">
      <c r="B205" s="38" t="str">
        <f>B96</f>
        <v>Opsjon C</v>
      </c>
      <c r="C205" s="58" t="e">
        <f t="shared" si="125"/>
        <v>#DIV/0!</v>
      </c>
      <c r="D205" s="58" t="e">
        <f t="shared" si="125"/>
        <v>#DIV/0!</v>
      </c>
      <c r="E205" s="58" t="e">
        <f t="shared" si="125"/>
        <v>#DIV/0!</v>
      </c>
      <c r="F205" s="58" t="e">
        <f t="shared" si="126"/>
        <v>#DIV/0!</v>
      </c>
      <c r="G205" s="58" t="e">
        <f t="shared" si="127"/>
        <v>#DIV/0!</v>
      </c>
      <c r="H205" s="58" t="e">
        <f t="shared" si="128"/>
        <v>#DIV/0!</v>
      </c>
      <c r="Q205" s="1"/>
      <c r="R205" s="1"/>
      <c r="S205" s="35"/>
      <c r="T205" s="1"/>
      <c r="U205" s="1"/>
      <c r="X205" s="1"/>
      <c r="Y205" s="1"/>
      <c r="Z205" s="1"/>
      <c r="AA205" s="1"/>
    </row>
    <row r="206" spans="2:27" x14ac:dyDescent="0.3">
      <c r="B206" s="1"/>
      <c r="C206" s="1"/>
      <c r="D206" s="1"/>
      <c r="E206" s="1"/>
      <c r="F206" s="1"/>
      <c r="G206" s="41" t="s">
        <v>9</v>
      </c>
      <c r="H206" s="61" t="e">
        <f>AVERAGE(H203:H205)</f>
        <v>#DIV/0!</v>
      </c>
      <c r="I206" s="1"/>
      <c r="J206" s="40" t="s">
        <v>33</v>
      </c>
      <c r="K206" s="61" t="e">
        <f>K204/P96</f>
        <v>#DIV/0!</v>
      </c>
      <c r="L206" s="15" t="s">
        <v>34</v>
      </c>
      <c r="M206" s="1"/>
      <c r="Q206" s="1"/>
      <c r="W206" s="1"/>
      <c r="X206" s="1"/>
      <c r="Y206" s="1"/>
      <c r="Z206" s="1"/>
      <c r="AA206" s="1"/>
    </row>
    <row r="207" spans="2:27" x14ac:dyDescent="0.3">
      <c r="B207" s="14" t="str">
        <f>B99</f>
        <v xml:space="preserve">Matrise 8 - Parvise sammenligninger av alternativer med referanse til </v>
      </c>
      <c r="E207" s="14" t="str">
        <f>E99</f>
        <v>Kriteria 7</v>
      </c>
      <c r="Y207" s="1"/>
      <c r="Z207" s="1"/>
    </row>
    <row r="208" spans="2:27" x14ac:dyDescent="0.3">
      <c r="Y208" s="1"/>
      <c r="Z208" s="1"/>
    </row>
    <row r="209" spans="2:27" x14ac:dyDescent="0.3">
      <c r="B209" s="36" t="s">
        <v>5</v>
      </c>
      <c r="C209" s="37" t="e">
        <f>L102</f>
        <v>#DIV/0!</v>
      </c>
      <c r="D209" s="37" t="e">
        <f>L103</f>
        <v>#DIV/0!</v>
      </c>
      <c r="E209" s="37" t="e">
        <f>L104</f>
        <v>#DIV/0!</v>
      </c>
      <c r="F209" s="1"/>
      <c r="G209" s="1"/>
      <c r="H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x14ac:dyDescent="0.3">
      <c r="B210" s="38" t="str">
        <f>B101</f>
        <v>Kriterier</v>
      </c>
      <c r="C210" s="17" t="str">
        <f>B211</f>
        <v>Opsjon A</v>
      </c>
      <c r="D210" s="17" t="str">
        <f>B212</f>
        <v>Opsjon B</v>
      </c>
      <c r="E210" s="17" t="str">
        <f>B213</f>
        <v>Opsjon C</v>
      </c>
      <c r="F210" s="17" t="s">
        <v>4</v>
      </c>
      <c r="G210" s="17" t="s">
        <v>5</v>
      </c>
      <c r="H210" s="17" t="s">
        <v>6</v>
      </c>
      <c r="J210" s="2" t="s">
        <v>7</v>
      </c>
      <c r="K210" s="39" t="e">
        <f>H214-O104</f>
        <v>#DIV/0!</v>
      </c>
      <c r="Q210" s="1"/>
      <c r="T210" s="1"/>
      <c r="U210" s="1"/>
      <c r="X210" s="1"/>
      <c r="Y210" s="1"/>
      <c r="Z210" s="1"/>
      <c r="AA210" s="1"/>
    </row>
    <row r="211" spans="2:27" x14ac:dyDescent="0.3">
      <c r="B211" s="38" t="str">
        <f>B102</f>
        <v>Opsjon A</v>
      </c>
      <c r="C211" s="23" t="e">
        <f>C102*C$209</f>
        <v>#DIV/0!</v>
      </c>
      <c r="D211" s="23" t="e">
        <f t="shared" ref="D211:E211" si="129">D102*D$209</f>
        <v>#DIV/0!</v>
      </c>
      <c r="E211" s="23" t="e">
        <f t="shared" si="129"/>
        <v>#DIV/0!</v>
      </c>
      <c r="F211" s="23" t="e">
        <f>C211+D211+E211</f>
        <v>#DIV/0!</v>
      </c>
      <c r="G211" s="23" t="e">
        <f>L102</f>
        <v>#DIV/0!</v>
      </c>
      <c r="H211" s="23" t="e">
        <f>F211/G211</f>
        <v>#DIV/0!</v>
      </c>
      <c r="J211" s="2" t="s">
        <v>8</v>
      </c>
      <c r="K211" s="60">
        <f>O104-1</f>
        <v>2</v>
      </c>
      <c r="Q211" s="1"/>
      <c r="T211" s="1"/>
      <c r="U211" s="1"/>
      <c r="X211" s="1"/>
      <c r="Y211" s="1"/>
      <c r="Z211" s="1"/>
      <c r="AA211" s="1"/>
    </row>
    <row r="212" spans="2:27" x14ac:dyDescent="0.3">
      <c r="B212" s="38" t="str">
        <f>B103</f>
        <v>Opsjon B</v>
      </c>
      <c r="C212" s="23" t="e">
        <f t="shared" ref="C212:E213" si="130">C103*C$209</f>
        <v>#DIV/0!</v>
      </c>
      <c r="D212" s="23" t="e">
        <f t="shared" si="130"/>
        <v>#DIV/0!</v>
      </c>
      <c r="E212" s="23" t="e">
        <f t="shared" si="130"/>
        <v>#DIV/0!</v>
      </c>
      <c r="F212" s="23" t="e">
        <f t="shared" ref="F212:F213" si="131">C212+D212+E212</f>
        <v>#DIV/0!</v>
      </c>
      <c r="G212" s="23" t="e">
        <f t="shared" ref="G212:G213" si="132">L103</f>
        <v>#DIV/0!</v>
      </c>
      <c r="H212" s="23" t="e">
        <f t="shared" ref="H212:H213" si="133">F212/G212</f>
        <v>#DIV/0!</v>
      </c>
      <c r="J212" s="2" t="s">
        <v>32</v>
      </c>
      <c r="K212" s="39" t="e">
        <f>K210/K211</f>
        <v>#DIV/0!</v>
      </c>
      <c r="Q212" s="1"/>
      <c r="T212" s="1"/>
      <c r="U212" s="1"/>
      <c r="X212" s="1"/>
      <c r="Y212" s="1"/>
      <c r="Z212" s="1"/>
    </row>
    <row r="213" spans="2:27" x14ac:dyDescent="0.3">
      <c r="B213" s="38" t="str">
        <f>B104</f>
        <v>Opsjon C</v>
      </c>
      <c r="C213" s="23" t="e">
        <f t="shared" si="130"/>
        <v>#DIV/0!</v>
      </c>
      <c r="D213" s="23" t="e">
        <f t="shared" si="130"/>
        <v>#DIV/0!</v>
      </c>
      <c r="E213" s="23" t="e">
        <f t="shared" si="130"/>
        <v>#DIV/0!</v>
      </c>
      <c r="F213" s="23" t="e">
        <f t="shared" si="131"/>
        <v>#DIV/0!</v>
      </c>
      <c r="G213" s="23" t="e">
        <f t="shared" si="132"/>
        <v>#DIV/0!</v>
      </c>
      <c r="H213" s="23" t="e">
        <f t="shared" si="133"/>
        <v>#DIV/0!</v>
      </c>
      <c r="Q213" s="1"/>
      <c r="R213" s="1"/>
      <c r="S213" s="35"/>
      <c r="T213" s="1"/>
      <c r="U213" s="1"/>
      <c r="X213" s="1"/>
      <c r="Y213" s="1"/>
      <c r="Z213" s="1"/>
      <c r="AA213" s="1"/>
    </row>
    <row r="214" spans="2:27" x14ac:dyDescent="0.3">
      <c r="B214" s="1"/>
      <c r="C214" s="1"/>
      <c r="D214" s="1"/>
      <c r="E214" s="1"/>
      <c r="F214" s="1"/>
      <c r="G214" s="41" t="s">
        <v>9</v>
      </c>
      <c r="H214" s="39" t="e">
        <f>AVERAGE(H211:H213)</f>
        <v>#DIV/0!</v>
      </c>
      <c r="I214" s="1"/>
      <c r="J214" s="40" t="s">
        <v>33</v>
      </c>
      <c r="K214" s="39" t="e">
        <f>K212/P104</f>
        <v>#DIV/0!</v>
      </c>
      <c r="L214" s="15" t="s">
        <v>34</v>
      </c>
      <c r="M214" s="1"/>
      <c r="Q214" s="1"/>
      <c r="W214" s="1"/>
      <c r="X214" s="1"/>
      <c r="Y214" s="1"/>
      <c r="Z214" s="1"/>
      <c r="AA214" s="1"/>
    </row>
    <row r="215" spans="2:27" x14ac:dyDescent="0.3">
      <c r="B215" s="14" t="str">
        <f>B107</f>
        <v>Matrise 9 - Parvise sammenligninger av alternativer med referanse til</v>
      </c>
      <c r="E215" s="14" t="str">
        <f>E107</f>
        <v>Kriteria 8</v>
      </c>
      <c r="Y215" s="1"/>
      <c r="Z215" s="1"/>
    </row>
    <row r="216" spans="2:27" x14ac:dyDescent="0.3">
      <c r="Y216" s="1"/>
      <c r="Z216" s="1"/>
    </row>
    <row r="217" spans="2:27" x14ac:dyDescent="0.3">
      <c r="B217" s="36" t="s">
        <v>5</v>
      </c>
      <c r="C217" s="37" t="e">
        <f>L110</f>
        <v>#DIV/0!</v>
      </c>
      <c r="D217" s="37" t="e">
        <f>L111</f>
        <v>#DIV/0!</v>
      </c>
      <c r="E217" s="37" t="e">
        <f>L112</f>
        <v>#DIV/0!</v>
      </c>
      <c r="F217" s="1"/>
      <c r="G217" s="1"/>
      <c r="H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x14ac:dyDescent="0.3">
      <c r="B218" s="38" t="str">
        <f>B109</f>
        <v>Kriterier</v>
      </c>
      <c r="C218" s="17" t="str">
        <f>B219</f>
        <v>Opsjon A</v>
      </c>
      <c r="D218" s="17" t="str">
        <f>B220</f>
        <v>Opsjon B</v>
      </c>
      <c r="E218" s="17" t="str">
        <f>B221</f>
        <v>Opsjon C</v>
      </c>
      <c r="F218" s="17" t="s">
        <v>4</v>
      </c>
      <c r="G218" s="17" t="s">
        <v>5</v>
      </c>
      <c r="H218" s="17" t="s">
        <v>6</v>
      </c>
      <c r="J218" s="2" t="s">
        <v>7</v>
      </c>
      <c r="K218" s="39" t="e">
        <f>H222-O112</f>
        <v>#DIV/0!</v>
      </c>
      <c r="Q218" s="1"/>
      <c r="T218" s="1"/>
      <c r="U218" s="1"/>
      <c r="X218" s="1"/>
      <c r="Y218" s="1"/>
      <c r="Z218" s="1"/>
      <c r="AA218" s="1"/>
    </row>
    <row r="219" spans="2:27" x14ac:dyDescent="0.3">
      <c r="B219" s="38" t="str">
        <f>B110</f>
        <v>Opsjon A</v>
      </c>
      <c r="C219" s="23" t="e">
        <f>C110*C$217</f>
        <v>#DIV/0!</v>
      </c>
      <c r="D219" s="23" t="e">
        <f t="shared" ref="D219:E219" si="134">D110*D$217</f>
        <v>#DIV/0!</v>
      </c>
      <c r="E219" s="23" t="e">
        <f t="shared" si="134"/>
        <v>#DIV/0!</v>
      </c>
      <c r="F219" s="23" t="e">
        <f>C219+D219+E219</f>
        <v>#DIV/0!</v>
      </c>
      <c r="G219" s="23" t="e">
        <f>L110</f>
        <v>#DIV/0!</v>
      </c>
      <c r="H219" s="23" t="e">
        <f>F219/G219</f>
        <v>#DIV/0!</v>
      </c>
      <c r="J219" s="2" t="s">
        <v>8</v>
      </c>
      <c r="K219" s="60">
        <f>O112-1</f>
        <v>2</v>
      </c>
      <c r="Q219" s="1"/>
      <c r="T219" s="1"/>
      <c r="U219" s="1"/>
      <c r="X219" s="1"/>
      <c r="Y219" s="1"/>
      <c r="Z219" s="1"/>
      <c r="AA219" s="1"/>
    </row>
    <row r="220" spans="2:27" x14ac:dyDescent="0.3">
      <c r="B220" s="38" t="str">
        <f>B111</f>
        <v>Opsjon B</v>
      </c>
      <c r="C220" s="23" t="e">
        <f t="shared" ref="C220:E221" si="135">C111*C$217</f>
        <v>#DIV/0!</v>
      </c>
      <c r="D220" s="23" t="e">
        <f t="shared" si="135"/>
        <v>#DIV/0!</v>
      </c>
      <c r="E220" s="23" t="e">
        <f t="shared" si="135"/>
        <v>#DIV/0!</v>
      </c>
      <c r="F220" s="23" t="e">
        <f t="shared" ref="F220:F221" si="136">C220+D220+E220</f>
        <v>#DIV/0!</v>
      </c>
      <c r="G220" s="23" t="e">
        <f t="shared" ref="G220:G221" si="137">L111</f>
        <v>#DIV/0!</v>
      </c>
      <c r="H220" s="23" t="e">
        <f t="shared" ref="H220:H221" si="138">F220/G220</f>
        <v>#DIV/0!</v>
      </c>
      <c r="J220" s="2" t="s">
        <v>32</v>
      </c>
      <c r="K220" s="39" t="e">
        <f>K218/K219</f>
        <v>#DIV/0!</v>
      </c>
      <c r="Q220" s="1"/>
      <c r="T220" s="1"/>
      <c r="U220" s="1"/>
      <c r="X220" s="1"/>
      <c r="Y220" s="1"/>
      <c r="Z220" s="1"/>
    </row>
    <row r="221" spans="2:27" x14ac:dyDescent="0.3">
      <c r="B221" s="38" t="str">
        <f>B112</f>
        <v>Opsjon C</v>
      </c>
      <c r="C221" s="23" t="e">
        <f t="shared" si="135"/>
        <v>#DIV/0!</v>
      </c>
      <c r="D221" s="23" t="e">
        <f t="shared" si="135"/>
        <v>#DIV/0!</v>
      </c>
      <c r="E221" s="23" t="e">
        <f t="shared" si="135"/>
        <v>#DIV/0!</v>
      </c>
      <c r="F221" s="23" t="e">
        <f t="shared" si="136"/>
        <v>#DIV/0!</v>
      </c>
      <c r="G221" s="23" t="e">
        <f t="shared" si="137"/>
        <v>#DIV/0!</v>
      </c>
      <c r="H221" s="23" t="e">
        <f t="shared" si="138"/>
        <v>#DIV/0!</v>
      </c>
      <c r="Q221" s="1"/>
      <c r="R221" s="1"/>
      <c r="S221" s="35"/>
      <c r="T221" s="1"/>
      <c r="U221" s="1"/>
      <c r="X221" s="1"/>
      <c r="Y221" s="1"/>
      <c r="Z221" s="1"/>
      <c r="AA221" s="1"/>
    </row>
    <row r="222" spans="2:27" x14ac:dyDescent="0.3">
      <c r="B222" s="1"/>
      <c r="C222" s="1"/>
      <c r="D222" s="1"/>
      <c r="E222" s="1"/>
      <c r="F222" s="1"/>
      <c r="G222" s="41" t="s">
        <v>9</v>
      </c>
      <c r="H222" s="39" t="e">
        <f>AVERAGE(H219:H221)</f>
        <v>#DIV/0!</v>
      </c>
      <c r="I222" s="1"/>
      <c r="J222" s="40" t="s">
        <v>33</v>
      </c>
      <c r="K222" s="39" t="e">
        <f>K220/P112</f>
        <v>#DIV/0!</v>
      </c>
      <c r="L222" s="15" t="s">
        <v>34</v>
      </c>
      <c r="M222" s="1"/>
      <c r="Q222" s="1"/>
      <c r="W222" s="1"/>
      <c r="X222" s="1"/>
      <c r="Y222" s="1"/>
      <c r="Z222" s="1"/>
      <c r="AA222" s="1"/>
    </row>
    <row r="223" spans="2:27" x14ac:dyDescent="0.3">
      <c r="B223" s="14" t="str">
        <f>B115</f>
        <v>Matrise 10 - Parvise sammenligninger av alternativer med referanse til</v>
      </c>
      <c r="E223" s="14" t="str">
        <f>E115</f>
        <v>Kriteria 9</v>
      </c>
      <c r="Y223" s="1"/>
      <c r="Z223" s="1"/>
    </row>
    <row r="224" spans="2:27" x14ac:dyDescent="0.3">
      <c r="Y224" s="1"/>
      <c r="Z224" s="1"/>
    </row>
    <row r="225" spans="2:27" x14ac:dyDescent="0.3">
      <c r="B225" s="36" t="s">
        <v>5</v>
      </c>
      <c r="C225" s="37" t="e">
        <f>L118</f>
        <v>#DIV/0!</v>
      </c>
      <c r="D225" s="37" t="e">
        <f>L119</f>
        <v>#DIV/0!</v>
      </c>
      <c r="E225" s="37" t="e">
        <f>L120</f>
        <v>#DIV/0!</v>
      </c>
      <c r="F225" s="1"/>
      <c r="G225" s="1"/>
      <c r="H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x14ac:dyDescent="0.3">
      <c r="B226" s="38" t="str">
        <f>B117</f>
        <v>Kriterier</v>
      </c>
      <c r="C226" s="17" t="str">
        <f>B227</f>
        <v>Opsjon A</v>
      </c>
      <c r="D226" s="17" t="str">
        <f>B228</f>
        <v>Opsjon B</v>
      </c>
      <c r="E226" s="17" t="str">
        <f>B229</f>
        <v>Opsjon C</v>
      </c>
      <c r="F226" s="17" t="s">
        <v>4</v>
      </c>
      <c r="G226" s="17" t="s">
        <v>5</v>
      </c>
      <c r="H226" s="17" t="s">
        <v>6</v>
      </c>
      <c r="J226" s="2" t="s">
        <v>7</v>
      </c>
      <c r="K226" s="39" t="e">
        <f>H230-O120</f>
        <v>#DIV/0!</v>
      </c>
      <c r="Q226" s="1"/>
      <c r="T226" s="1"/>
      <c r="U226" s="1"/>
      <c r="X226" s="1"/>
      <c r="Y226" s="1"/>
      <c r="Z226" s="1"/>
      <c r="AA226" s="1"/>
    </row>
    <row r="227" spans="2:27" x14ac:dyDescent="0.3">
      <c r="B227" s="38" t="str">
        <f>B118</f>
        <v>Opsjon A</v>
      </c>
      <c r="C227" s="23" t="e">
        <f>C118*C$219</f>
        <v>#DIV/0!</v>
      </c>
      <c r="D227" s="23" t="e">
        <f t="shared" ref="D227:E227" si="139">D118*D$219</f>
        <v>#DIV/0!</v>
      </c>
      <c r="E227" s="23" t="e">
        <f t="shared" si="139"/>
        <v>#DIV/0!</v>
      </c>
      <c r="F227" s="23" t="e">
        <f>C227+D227+E227</f>
        <v>#DIV/0!</v>
      </c>
      <c r="G227" s="23" t="e">
        <f>L118</f>
        <v>#DIV/0!</v>
      </c>
      <c r="H227" s="23" t="e">
        <f>F227/G227</f>
        <v>#DIV/0!</v>
      </c>
      <c r="J227" s="2" t="s">
        <v>8</v>
      </c>
      <c r="K227" s="39">
        <f>O120-1</f>
        <v>2</v>
      </c>
      <c r="Q227" s="1"/>
      <c r="T227" s="1"/>
      <c r="U227" s="1"/>
      <c r="X227" s="1"/>
      <c r="Y227" s="1"/>
      <c r="Z227" s="1"/>
      <c r="AA227" s="1"/>
    </row>
    <row r="228" spans="2:27" x14ac:dyDescent="0.3">
      <c r="B228" s="38" t="str">
        <f>B119</f>
        <v>Opsjon B</v>
      </c>
      <c r="C228" s="23" t="e">
        <f t="shared" ref="C228:E229" si="140">C119*C$219</f>
        <v>#DIV/0!</v>
      </c>
      <c r="D228" s="23" t="e">
        <f t="shared" si="140"/>
        <v>#DIV/0!</v>
      </c>
      <c r="E228" s="23" t="e">
        <f t="shared" si="140"/>
        <v>#DIV/0!</v>
      </c>
      <c r="F228" s="23" t="e">
        <f>C228+D228+E228</f>
        <v>#DIV/0!</v>
      </c>
      <c r="G228" s="23" t="e">
        <f t="shared" ref="G228:G229" si="141">L119</f>
        <v>#DIV/0!</v>
      </c>
      <c r="H228" s="23" t="e">
        <f t="shared" ref="H228:H229" si="142">F228/G228</f>
        <v>#DIV/0!</v>
      </c>
      <c r="J228" s="2" t="s">
        <v>32</v>
      </c>
      <c r="K228" s="39" t="e">
        <f>K226/K227</f>
        <v>#DIV/0!</v>
      </c>
      <c r="Q228" s="1"/>
      <c r="T228" s="1"/>
      <c r="U228" s="1"/>
      <c r="X228" s="1"/>
      <c r="Y228" s="1"/>
      <c r="Z228" s="1"/>
    </row>
    <row r="229" spans="2:27" x14ac:dyDescent="0.3">
      <c r="B229" s="38" t="str">
        <f>B120</f>
        <v>Opsjon C</v>
      </c>
      <c r="C229" s="23" t="e">
        <f t="shared" si="140"/>
        <v>#DIV/0!</v>
      </c>
      <c r="D229" s="23" t="e">
        <f t="shared" si="140"/>
        <v>#DIV/0!</v>
      </c>
      <c r="E229" s="23" t="e">
        <f t="shared" si="140"/>
        <v>#DIV/0!</v>
      </c>
      <c r="F229" s="23" t="e">
        <f>C229+D229+E229</f>
        <v>#DIV/0!</v>
      </c>
      <c r="G229" s="23" t="e">
        <f t="shared" si="141"/>
        <v>#DIV/0!</v>
      </c>
      <c r="H229" s="23" t="e">
        <f t="shared" si="142"/>
        <v>#DIV/0!</v>
      </c>
      <c r="Q229" s="1"/>
      <c r="R229" s="1"/>
      <c r="S229" s="35"/>
      <c r="T229" s="1"/>
      <c r="U229" s="1"/>
      <c r="X229" s="1"/>
      <c r="Y229" s="1"/>
      <c r="Z229" s="1"/>
      <c r="AA229" s="1"/>
    </row>
    <row r="230" spans="2:27" x14ac:dyDescent="0.3">
      <c r="B230" s="1"/>
      <c r="C230" s="1"/>
      <c r="D230" s="1"/>
      <c r="E230" s="1"/>
      <c r="F230" s="1"/>
      <c r="G230" s="41" t="s">
        <v>9</v>
      </c>
      <c r="H230" s="39" t="e">
        <f>AVERAGE(H227:H229)</f>
        <v>#DIV/0!</v>
      </c>
      <c r="I230" s="1"/>
      <c r="J230" s="40" t="s">
        <v>33</v>
      </c>
      <c r="K230" s="39" t="e">
        <f>K228/P120</f>
        <v>#DIV/0!</v>
      </c>
      <c r="L230" s="15" t="s">
        <v>34</v>
      </c>
      <c r="M230" s="1"/>
      <c r="Q230" s="1"/>
      <c r="W230" s="1"/>
      <c r="X230" s="1"/>
      <c r="Y230" s="1"/>
      <c r="Z230" s="1"/>
      <c r="AA230" s="1"/>
    </row>
    <row r="231" spans="2:27" x14ac:dyDescent="0.3">
      <c r="B231" s="14" t="str">
        <f>B123</f>
        <v xml:space="preserve">Matrise 11 - Parvise sammenligninger av alternativer med referanse til </v>
      </c>
      <c r="E231" s="14" t="str">
        <f>E123</f>
        <v>Kriteria 10</v>
      </c>
      <c r="Y231" s="1"/>
      <c r="Z231" s="1"/>
    </row>
    <row r="232" spans="2:27" x14ac:dyDescent="0.3">
      <c r="Y232" s="1"/>
      <c r="Z232" s="1"/>
    </row>
    <row r="233" spans="2:27" x14ac:dyDescent="0.3">
      <c r="B233" s="36" t="s">
        <v>5</v>
      </c>
      <c r="C233" s="37" t="e">
        <f>L126</f>
        <v>#DIV/0!</v>
      </c>
      <c r="D233" s="37" t="e">
        <f>L127</f>
        <v>#DIV/0!</v>
      </c>
      <c r="E233" s="37" t="e">
        <f>L128</f>
        <v>#DIV/0!</v>
      </c>
      <c r="F233" s="1"/>
      <c r="G233" s="1"/>
      <c r="H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x14ac:dyDescent="0.3">
      <c r="B234" s="38" t="str">
        <f>B125</f>
        <v>Kriterier</v>
      </c>
      <c r="C234" s="17" t="str">
        <f>B235</f>
        <v>Opsjon A</v>
      </c>
      <c r="D234" s="17" t="str">
        <f>B236</f>
        <v>Opsjon B</v>
      </c>
      <c r="E234" s="17" t="str">
        <f>B237</f>
        <v>Opsjon C</v>
      </c>
      <c r="F234" s="17" t="s">
        <v>4</v>
      </c>
      <c r="G234" s="17" t="s">
        <v>5</v>
      </c>
      <c r="H234" s="17" t="s">
        <v>6</v>
      </c>
      <c r="J234" s="2" t="s">
        <v>7</v>
      </c>
      <c r="K234" s="39" t="e">
        <f>H238-O128</f>
        <v>#DIV/0!</v>
      </c>
      <c r="Q234" s="1"/>
      <c r="T234" s="1"/>
      <c r="U234" s="1"/>
      <c r="X234" s="1"/>
      <c r="Y234" s="1"/>
      <c r="Z234" s="1"/>
      <c r="AA234" s="1"/>
    </row>
    <row r="235" spans="2:27" x14ac:dyDescent="0.3">
      <c r="B235" s="38" t="str">
        <f>B126</f>
        <v>Opsjon A</v>
      </c>
      <c r="C235" s="23" t="e">
        <f>C126*C$233</f>
        <v>#DIV/0!</v>
      </c>
      <c r="D235" s="23" t="e">
        <f t="shared" ref="D235:E235" si="143">D126*D$233</f>
        <v>#DIV/0!</v>
      </c>
      <c r="E235" s="23" t="e">
        <f t="shared" si="143"/>
        <v>#DIV/0!</v>
      </c>
      <c r="F235" s="23" t="e">
        <f>C235+D235+E235</f>
        <v>#DIV/0!</v>
      </c>
      <c r="G235" s="23" t="e">
        <f>L126</f>
        <v>#DIV/0!</v>
      </c>
      <c r="H235" s="23" t="e">
        <f>F235/G235</f>
        <v>#DIV/0!</v>
      </c>
      <c r="J235" s="2" t="s">
        <v>8</v>
      </c>
      <c r="K235" s="39">
        <f>O128-1</f>
        <v>2</v>
      </c>
      <c r="Q235" s="1"/>
      <c r="T235" s="1"/>
      <c r="U235" s="1"/>
      <c r="X235" s="1"/>
      <c r="Y235" s="1"/>
      <c r="Z235" s="1"/>
      <c r="AA235" s="1"/>
    </row>
    <row r="236" spans="2:27" x14ac:dyDescent="0.3">
      <c r="B236" s="38" t="str">
        <f>B127</f>
        <v>Opsjon B</v>
      </c>
      <c r="C236" s="23" t="e">
        <f t="shared" ref="C236:E237" si="144">C127*C$233</f>
        <v>#DIV/0!</v>
      </c>
      <c r="D236" s="23" t="e">
        <f t="shared" si="144"/>
        <v>#DIV/0!</v>
      </c>
      <c r="E236" s="23" t="e">
        <f t="shared" si="144"/>
        <v>#DIV/0!</v>
      </c>
      <c r="F236" s="23" t="e">
        <f t="shared" ref="F236:F237" si="145">C236+D236+E236</f>
        <v>#DIV/0!</v>
      </c>
      <c r="G236" s="23" t="e">
        <f t="shared" ref="G236:G237" si="146">L127</f>
        <v>#DIV/0!</v>
      </c>
      <c r="H236" s="23" t="e">
        <f t="shared" ref="H236:H237" si="147">F236/G236</f>
        <v>#DIV/0!</v>
      </c>
      <c r="J236" s="2" t="s">
        <v>32</v>
      </c>
      <c r="K236" s="39" t="e">
        <f>K234/K235</f>
        <v>#DIV/0!</v>
      </c>
      <c r="Q236" s="1"/>
      <c r="T236" s="1"/>
      <c r="U236" s="1"/>
      <c r="X236" s="1"/>
      <c r="Y236" s="1"/>
      <c r="Z236" s="1"/>
    </row>
    <row r="237" spans="2:27" x14ac:dyDescent="0.3">
      <c r="B237" s="38" t="str">
        <f>B128</f>
        <v>Opsjon C</v>
      </c>
      <c r="C237" s="23" t="e">
        <f t="shared" si="144"/>
        <v>#DIV/0!</v>
      </c>
      <c r="D237" s="23" t="e">
        <f t="shared" si="144"/>
        <v>#DIV/0!</v>
      </c>
      <c r="E237" s="23" t="e">
        <f t="shared" si="144"/>
        <v>#DIV/0!</v>
      </c>
      <c r="F237" s="23" t="e">
        <f t="shared" si="145"/>
        <v>#DIV/0!</v>
      </c>
      <c r="G237" s="23" t="e">
        <f t="shared" si="146"/>
        <v>#DIV/0!</v>
      </c>
      <c r="H237" s="23" t="e">
        <f t="shared" si="147"/>
        <v>#DIV/0!</v>
      </c>
      <c r="Q237" s="1"/>
      <c r="R237" s="1"/>
      <c r="S237" s="35"/>
      <c r="T237" s="1"/>
      <c r="U237" s="1"/>
      <c r="X237" s="1"/>
      <c r="Y237" s="1"/>
      <c r="Z237" s="1"/>
      <c r="AA237" s="1"/>
    </row>
    <row r="238" spans="2:27" x14ac:dyDescent="0.3">
      <c r="B238" s="1"/>
      <c r="C238" s="1"/>
      <c r="D238" s="1"/>
      <c r="E238" s="1"/>
      <c r="F238" s="1"/>
      <c r="G238" s="41" t="s">
        <v>9</v>
      </c>
      <c r="H238" s="39" t="e">
        <f>AVERAGE(H235:H237)</f>
        <v>#DIV/0!</v>
      </c>
      <c r="I238" s="1"/>
      <c r="J238" s="40" t="s">
        <v>33</v>
      </c>
      <c r="K238" s="39" t="e">
        <f>K236/P128</f>
        <v>#DIV/0!</v>
      </c>
      <c r="L238" s="15" t="s">
        <v>34</v>
      </c>
      <c r="M238" s="1"/>
      <c r="Q238" s="1"/>
      <c r="W238" s="1"/>
      <c r="X238" s="1"/>
      <c r="Y238" s="1"/>
      <c r="Z238" s="1"/>
      <c r="AA238" s="1"/>
    </row>
    <row r="239" spans="2:27" x14ac:dyDescent="0.3">
      <c r="B239" s="14" t="str">
        <f>B131</f>
        <v xml:space="preserve">Matrise 12 - Parvise sammenligninger av alternativer med referanse til </v>
      </c>
      <c r="E239" s="14" t="str">
        <f>E131</f>
        <v>Kriteria 11</v>
      </c>
      <c r="Y239" s="1"/>
      <c r="Z239" s="1"/>
    </row>
    <row r="240" spans="2:27" x14ac:dyDescent="0.3">
      <c r="Y240" s="1"/>
      <c r="Z240" s="1"/>
    </row>
    <row r="241" spans="2:27" x14ac:dyDescent="0.3">
      <c r="B241" s="36" t="s">
        <v>5</v>
      </c>
      <c r="C241" s="37" t="e">
        <f>L134</f>
        <v>#DIV/0!</v>
      </c>
      <c r="D241" s="37" t="e">
        <f>L135</f>
        <v>#DIV/0!</v>
      </c>
      <c r="E241" s="37" t="e">
        <f>L136</f>
        <v>#DIV/0!</v>
      </c>
      <c r="F241" s="1"/>
      <c r="G241" s="1"/>
      <c r="H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x14ac:dyDescent="0.3">
      <c r="B242" s="38" t="str">
        <f>B133</f>
        <v>Kriterier</v>
      </c>
      <c r="C242" s="17" t="str">
        <f>B243</f>
        <v>Opsjon A</v>
      </c>
      <c r="D242" s="17" t="str">
        <f>B244</f>
        <v>Opsjon B</v>
      </c>
      <c r="E242" s="17" t="str">
        <f>B245</f>
        <v>Opsjon C</v>
      </c>
      <c r="F242" s="17" t="s">
        <v>4</v>
      </c>
      <c r="G242" s="17" t="s">
        <v>5</v>
      </c>
      <c r="H242" s="17" t="s">
        <v>6</v>
      </c>
      <c r="J242" s="2" t="s">
        <v>7</v>
      </c>
      <c r="K242" s="39" t="e">
        <f>H246-O136</f>
        <v>#DIV/0!</v>
      </c>
      <c r="Q242" s="1"/>
      <c r="T242" s="1"/>
      <c r="U242" s="1"/>
      <c r="X242" s="1"/>
      <c r="Y242" s="1"/>
      <c r="Z242" s="1"/>
      <c r="AA242" s="1"/>
    </row>
    <row r="243" spans="2:27" x14ac:dyDescent="0.3">
      <c r="B243" s="38" t="str">
        <f>B134</f>
        <v>Opsjon A</v>
      </c>
      <c r="C243" s="23" t="e">
        <f>C134*C$241</f>
        <v>#DIV/0!</v>
      </c>
      <c r="D243" s="23" t="e">
        <f t="shared" ref="D243:E243" si="148">D134*D$241</f>
        <v>#DIV/0!</v>
      </c>
      <c r="E243" s="23" t="e">
        <f t="shared" si="148"/>
        <v>#DIV/0!</v>
      </c>
      <c r="F243" s="23" t="e">
        <f>C243+D243+E243</f>
        <v>#DIV/0!</v>
      </c>
      <c r="G243" s="23" t="e">
        <f>L134</f>
        <v>#DIV/0!</v>
      </c>
      <c r="H243" s="23" t="e">
        <f>F243/G243</f>
        <v>#DIV/0!</v>
      </c>
      <c r="J243" s="2" t="s">
        <v>8</v>
      </c>
      <c r="K243" s="39">
        <f>O136-1</f>
        <v>2</v>
      </c>
      <c r="Q243" s="1"/>
      <c r="T243" s="1"/>
      <c r="U243" s="1"/>
      <c r="X243" s="1"/>
      <c r="Y243" s="1"/>
      <c r="Z243" s="1"/>
      <c r="AA243" s="1"/>
    </row>
    <row r="244" spans="2:27" x14ac:dyDescent="0.3">
      <c r="B244" s="38" t="str">
        <f>B135</f>
        <v>Opsjon B</v>
      </c>
      <c r="C244" s="23" t="e">
        <f t="shared" ref="C244:E245" si="149">C135*C$241</f>
        <v>#DIV/0!</v>
      </c>
      <c r="D244" s="23" t="e">
        <f t="shared" si="149"/>
        <v>#DIV/0!</v>
      </c>
      <c r="E244" s="23" t="e">
        <f t="shared" si="149"/>
        <v>#DIV/0!</v>
      </c>
      <c r="F244" s="23" t="e">
        <f t="shared" ref="F244:F245" si="150">C244+D244+E244</f>
        <v>#DIV/0!</v>
      </c>
      <c r="G244" s="23" t="e">
        <f t="shared" ref="G244:G245" si="151">L135</f>
        <v>#DIV/0!</v>
      </c>
      <c r="H244" s="23" t="e">
        <f t="shared" ref="H244:H245" si="152">F244/G244</f>
        <v>#DIV/0!</v>
      </c>
      <c r="J244" s="2" t="s">
        <v>32</v>
      </c>
      <c r="K244" s="39" t="e">
        <f>K242/K243</f>
        <v>#DIV/0!</v>
      </c>
      <c r="Q244" s="1"/>
      <c r="T244" s="1"/>
      <c r="U244" s="1"/>
      <c r="X244" s="1"/>
      <c r="Y244" s="1"/>
      <c r="Z244" s="1"/>
    </row>
    <row r="245" spans="2:27" x14ac:dyDescent="0.3">
      <c r="B245" s="38" t="str">
        <f>B136</f>
        <v>Opsjon C</v>
      </c>
      <c r="C245" s="23" t="e">
        <f t="shared" si="149"/>
        <v>#DIV/0!</v>
      </c>
      <c r="D245" s="23" t="e">
        <f t="shared" si="149"/>
        <v>#DIV/0!</v>
      </c>
      <c r="E245" s="23" t="e">
        <f t="shared" si="149"/>
        <v>#DIV/0!</v>
      </c>
      <c r="F245" s="23" t="e">
        <f t="shared" si="150"/>
        <v>#DIV/0!</v>
      </c>
      <c r="G245" s="23" t="e">
        <f t="shared" si="151"/>
        <v>#DIV/0!</v>
      </c>
      <c r="H245" s="23" t="e">
        <f t="shared" si="152"/>
        <v>#DIV/0!</v>
      </c>
      <c r="Q245" s="1"/>
      <c r="R245" s="1"/>
      <c r="S245" s="35"/>
      <c r="T245" s="1"/>
      <c r="U245" s="1"/>
      <c r="X245" s="1"/>
      <c r="Y245" s="1"/>
      <c r="Z245" s="1"/>
      <c r="AA245" s="1"/>
    </row>
    <row r="246" spans="2:27" x14ac:dyDescent="0.3">
      <c r="B246" s="1"/>
      <c r="C246" s="1"/>
      <c r="D246" s="1"/>
      <c r="E246" s="1"/>
      <c r="F246" s="1"/>
      <c r="G246" s="41" t="s">
        <v>9</v>
      </c>
      <c r="H246" s="39" t="e">
        <f>AVERAGE(H243:H245)</f>
        <v>#DIV/0!</v>
      </c>
      <c r="I246" s="1"/>
      <c r="J246" s="40" t="s">
        <v>33</v>
      </c>
      <c r="K246" s="39" t="e">
        <f>K244/P136</f>
        <v>#DIV/0!</v>
      </c>
      <c r="L246" s="15" t="s">
        <v>34</v>
      </c>
      <c r="M246" s="1"/>
      <c r="Q246" s="1"/>
      <c r="W246" s="1"/>
      <c r="X246" s="1"/>
      <c r="Y246" s="1"/>
      <c r="Z246" s="1"/>
      <c r="AA246" s="1"/>
    </row>
    <row r="247" spans="2:27" x14ac:dyDescent="0.3">
      <c r="B247" s="8" t="s">
        <v>68</v>
      </c>
    </row>
    <row r="249" spans="2:27" x14ac:dyDescent="0.3">
      <c r="B249" s="62" t="s">
        <v>70</v>
      </c>
      <c r="C249" s="43" t="s">
        <v>35</v>
      </c>
      <c r="D249" s="44" t="s">
        <v>36</v>
      </c>
      <c r="E249" s="45" t="s">
        <v>37</v>
      </c>
      <c r="G249" s="46" t="s">
        <v>1</v>
      </c>
      <c r="H249" s="47" t="s">
        <v>2</v>
      </c>
      <c r="J249" s="42" t="s">
        <v>26</v>
      </c>
      <c r="K249" s="43" t="s">
        <v>35</v>
      </c>
      <c r="L249" s="44" t="s">
        <v>36</v>
      </c>
      <c r="M249" s="45" t="s">
        <v>37</v>
      </c>
    </row>
    <row r="250" spans="2:27" x14ac:dyDescent="0.3">
      <c r="B250" s="48" t="str">
        <f t="shared" ref="B250:B260" si="153">B38</f>
        <v>Kriteria 1</v>
      </c>
      <c r="C250" s="63" t="e">
        <f>C161</f>
        <v>#DIV/0!</v>
      </c>
      <c r="D250" s="63" t="e">
        <f t="shared" ref="D250:E250" si="154">D161</f>
        <v>#DIV/0!</v>
      </c>
      <c r="E250" s="63" t="e">
        <f t="shared" si="154"/>
        <v>#DIV/0!</v>
      </c>
      <c r="G250" s="46" t="e">
        <f t="shared" ref="G250:G260" si="155">AB38</f>
        <v>#DIV/0!</v>
      </c>
      <c r="H250" s="49" t="e">
        <f t="shared" ref="H250:H260" si="156">AC38</f>
        <v>#DIV/0!</v>
      </c>
      <c r="J250" s="48" t="str">
        <f t="shared" ref="J250:J260" si="157">B250</f>
        <v>Kriteria 1</v>
      </c>
      <c r="K250" s="64" t="e">
        <f>(C250*$G250)*100</f>
        <v>#DIV/0!</v>
      </c>
      <c r="L250" s="50" t="e">
        <f t="shared" ref="L250:M260" si="158">(D250*$G250)*100</f>
        <v>#DIV/0!</v>
      </c>
      <c r="M250" s="51" t="e">
        <f t="shared" si="158"/>
        <v>#DIV/0!</v>
      </c>
    </row>
    <row r="251" spans="2:27" x14ac:dyDescent="0.3">
      <c r="B251" s="48" t="str">
        <f t="shared" si="153"/>
        <v>Kriteria 2</v>
      </c>
      <c r="C251" s="63" t="e">
        <f>C169</f>
        <v>#DIV/0!</v>
      </c>
      <c r="D251" s="63" t="e">
        <f t="shared" ref="D251:E251" si="159">D169</f>
        <v>#DIV/0!</v>
      </c>
      <c r="E251" s="63" t="e">
        <f t="shared" si="159"/>
        <v>#DIV/0!</v>
      </c>
      <c r="G251" s="46" t="e">
        <f t="shared" si="155"/>
        <v>#DIV/0!</v>
      </c>
      <c r="H251" s="49" t="e">
        <f t="shared" si="156"/>
        <v>#DIV/0!</v>
      </c>
      <c r="J251" s="48" t="str">
        <f t="shared" si="157"/>
        <v>Kriteria 2</v>
      </c>
      <c r="K251" s="64" t="e">
        <f t="shared" ref="K251:K260" si="160">(C251*$G251)*100</f>
        <v>#DIV/0!</v>
      </c>
      <c r="L251" s="50" t="e">
        <f t="shared" si="158"/>
        <v>#DIV/0!</v>
      </c>
      <c r="M251" s="51" t="e">
        <f t="shared" si="158"/>
        <v>#DIV/0!</v>
      </c>
    </row>
    <row r="252" spans="2:27" x14ac:dyDescent="0.3">
      <c r="B252" s="48" t="str">
        <f t="shared" si="153"/>
        <v>Kriteria 3</v>
      </c>
      <c r="C252" s="63" t="e">
        <f>C177</f>
        <v>#DIV/0!</v>
      </c>
      <c r="D252" s="63" t="e">
        <f t="shared" ref="D252:E252" si="161">D177</f>
        <v>#DIV/0!</v>
      </c>
      <c r="E252" s="63" t="e">
        <f t="shared" si="161"/>
        <v>#DIV/0!</v>
      </c>
      <c r="G252" s="46" t="e">
        <f t="shared" si="155"/>
        <v>#DIV/0!</v>
      </c>
      <c r="H252" s="49" t="e">
        <f t="shared" si="156"/>
        <v>#DIV/0!</v>
      </c>
      <c r="J252" s="48" t="str">
        <f t="shared" si="157"/>
        <v>Kriteria 3</v>
      </c>
      <c r="K252" s="64" t="e">
        <f t="shared" si="160"/>
        <v>#DIV/0!</v>
      </c>
      <c r="L252" s="50" t="e">
        <f t="shared" si="158"/>
        <v>#DIV/0!</v>
      </c>
      <c r="M252" s="51" t="e">
        <f t="shared" si="158"/>
        <v>#DIV/0!</v>
      </c>
    </row>
    <row r="253" spans="2:27" x14ac:dyDescent="0.3">
      <c r="B253" s="48" t="str">
        <f t="shared" si="153"/>
        <v>Kriteria 4</v>
      </c>
      <c r="C253" s="63" t="e">
        <f>C185</f>
        <v>#DIV/0!</v>
      </c>
      <c r="D253" s="63" t="e">
        <f t="shared" ref="D253:E253" si="162">D185</f>
        <v>#DIV/0!</v>
      </c>
      <c r="E253" s="63" t="e">
        <f t="shared" si="162"/>
        <v>#DIV/0!</v>
      </c>
      <c r="G253" s="46" t="e">
        <f t="shared" si="155"/>
        <v>#DIV/0!</v>
      </c>
      <c r="H253" s="49" t="e">
        <f t="shared" si="156"/>
        <v>#DIV/0!</v>
      </c>
      <c r="J253" s="48" t="str">
        <f t="shared" si="157"/>
        <v>Kriteria 4</v>
      </c>
      <c r="K253" s="64" t="e">
        <f t="shared" si="160"/>
        <v>#DIV/0!</v>
      </c>
      <c r="L253" s="50" t="e">
        <f t="shared" si="158"/>
        <v>#DIV/0!</v>
      </c>
      <c r="M253" s="51" t="e">
        <f t="shared" si="158"/>
        <v>#DIV/0!</v>
      </c>
    </row>
    <row r="254" spans="2:27" x14ac:dyDescent="0.3">
      <c r="B254" s="48" t="str">
        <f t="shared" si="153"/>
        <v>Kriteria 5</v>
      </c>
      <c r="C254" s="63" t="e">
        <f>C193</f>
        <v>#DIV/0!</v>
      </c>
      <c r="D254" s="63" t="e">
        <f t="shared" ref="D254:E254" si="163">D193</f>
        <v>#DIV/0!</v>
      </c>
      <c r="E254" s="63" t="e">
        <f t="shared" si="163"/>
        <v>#DIV/0!</v>
      </c>
      <c r="G254" s="46" t="e">
        <f t="shared" si="155"/>
        <v>#DIV/0!</v>
      </c>
      <c r="H254" s="49" t="e">
        <f t="shared" si="156"/>
        <v>#DIV/0!</v>
      </c>
      <c r="J254" s="48" t="str">
        <f t="shared" si="157"/>
        <v>Kriteria 5</v>
      </c>
      <c r="K254" s="64" t="e">
        <f t="shared" si="160"/>
        <v>#DIV/0!</v>
      </c>
      <c r="L254" s="50" t="e">
        <f t="shared" si="158"/>
        <v>#DIV/0!</v>
      </c>
      <c r="M254" s="51" t="e">
        <f t="shared" si="158"/>
        <v>#DIV/0!</v>
      </c>
    </row>
    <row r="255" spans="2:27" x14ac:dyDescent="0.3">
      <c r="B255" s="48" t="str">
        <f t="shared" si="153"/>
        <v>Kriteria 6</v>
      </c>
      <c r="C255" s="63" t="e">
        <f>C201</f>
        <v>#DIV/0!</v>
      </c>
      <c r="D255" s="63" t="e">
        <f t="shared" ref="D255:E255" si="164">D201</f>
        <v>#DIV/0!</v>
      </c>
      <c r="E255" s="63" t="e">
        <f t="shared" si="164"/>
        <v>#DIV/0!</v>
      </c>
      <c r="G255" s="46" t="e">
        <f t="shared" si="155"/>
        <v>#DIV/0!</v>
      </c>
      <c r="H255" s="49" t="e">
        <f t="shared" si="156"/>
        <v>#DIV/0!</v>
      </c>
      <c r="J255" s="48" t="str">
        <f t="shared" si="157"/>
        <v>Kriteria 6</v>
      </c>
      <c r="K255" s="64" t="e">
        <f t="shared" si="160"/>
        <v>#DIV/0!</v>
      </c>
      <c r="L255" s="50" t="e">
        <f t="shared" si="158"/>
        <v>#DIV/0!</v>
      </c>
      <c r="M255" s="51" t="e">
        <f t="shared" si="158"/>
        <v>#DIV/0!</v>
      </c>
    </row>
    <row r="256" spans="2:27" x14ac:dyDescent="0.3">
      <c r="B256" s="48" t="str">
        <f t="shared" si="153"/>
        <v>Kriteria 7</v>
      </c>
      <c r="C256" s="63" t="e">
        <f>C209</f>
        <v>#DIV/0!</v>
      </c>
      <c r="D256" s="63" t="e">
        <f t="shared" ref="D256:E256" si="165">D209</f>
        <v>#DIV/0!</v>
      </c>
      <c r="E256" s="63" t="e">
        <f t="shared" si="165"/>
        <v>#DIV/0!</v>
      </c>
      <c r="G256" s="46" t="e">
        <f t="shared" si="155"/>
        <v>#DIV/0!</v>
      </c>
      <c r="H256" s="49" t="e">
        <f t="shared" si="156"/>
        <v>#DIV/0!</v>
      </c>
      <c r="J256" s="48" t="str">
        <f t="shared" si="157"/>
        <v>Kriteria 7</v>
      </c>
      <c r="K256" s="64" t="e">
        <f t="shared" si="160"/>
        <v>#DIV/0!</v>
      </c>
      <c r="L256" s="50" t="e">
        <f t="shared" si="158"/>
        <v>#DIV/0!</v>
      </c>
      <c r="M256" s="51" t="e">
        <f t="shared" si="158"/>
        <v>#DIV/0!</v>
      </c>
    </row>
    <row r="257" spans="2:13" x14ac:dyDescent="0.3">
      <c r="B257" s="48" t="str">
        <f t="shared" si="153"/>
        <v>Kriteria 8</v>
      </c>
      <c r="C257" s="63" t="e">
        <f>C217</f>
        <v>#DIV/0!</v>
      </c>
      <c r="D257" s="63" t="e">
        <f t="shared" ref="D257:E257" si="166">D217</f>
        <v>#DIV/0!</v>
      </c>
      <c r="E257" s="63" t="e">
        <f t="shared" si="166"/>
        <v>#DIV/0!</v>
      </c>
      <c r="G257" s="46" t="e">
        <f t="shared" si="155"/>
        <v>#DIV/0!</v>
      </c>
      <c r="H257" s="49" t="e">
        <f t="shared" si="156"/>
        <v>#DIV/0!</v>
      </c>
      <c r="J257" s="48" t="str">
        <f t="shared" si="157"/>
        <v>Kriteria 8</v>
      </c>
      <c r="K257" s="64" t="e">
        <f t="shared" si="160"/>
        <v>#DIV/0!</v>
      </c>
      <c r="L257" s="50" t="e">
        <f t="shared" si="158"/>
        <v>#DIV/0!</v>
      </c>
      <c r="M257" s="51" t="e">
        <f t="shared" si="158"/>
        <v>#DIV/0!</v>
      </c>
    </row>
    <row r="258" spans="2:13" x14ac:dyDescent="0.3">
      <c r="B258" s="48" t="str">
        <f t="shared" si="153"/>
        <v>Kriteria 9</v>
      </c>
      <c r="C258" s="63" t="e">
        <f>C225</f>
        <v>#DIV/0!</v>
      </c>
      <c r="D258" s="63" t="e">
        <f t="shared" ref="D258:E258" si="167">D225</f>
        <v>#DIV/0!</v>
      </c>
      <c r="E258" s="63" t="e">
        <f t="shared" si="167"/>
        <v>#DIV/0!</v>
      </c>
      <c r="G258" s="46" t="e">
        <f t="shared" si="155"/>
        <v>#DIV/0!</v>
      </c>
      <c r="H258" s="49" t="e">
        <f t="shared" si="156"/>
        <v>#DIV/0!</v>
      </c>
      <c r="J258" s="48" t="str">
        <f t="shared" si="157"/>
        <v>Kriteria 9</v>
      </c>
      <c r="K258" s="64" t="e">
        <f t="shared" si="160"/>
        <v>#DIV/0!</v>
      </c>
      <c r="L258" s="50" t="e">
        <f t="shared" si="158"/>
        <v>#DIV/0!</v>
      </c>
      <c r="M258" s="51" t="e">
        <f t="shared" si="158"/>
        <v>#DIV/0!</v>
      </c>
    </row>
    <row r="259" spans="2:13" x14ac:dyDescent="0.3">
      <c r="B259" s="48" t="str">
        <f t="shared" si="153"/>
        <v>Kriteria 10</v>
      </c>
      <c r="C259" s="63" t="e">
        <f>C233</f>
        <v>#DIV/0!</v>
      </c>
      <c r="D259" s="63" t="e">
        <f t="shared" ref="D259:E259" si="168">D233</f>
        <v>#DIV/0!</v>
      </c>
      <c r="E259" s="63" t="e">
        <f t="shared" si="168"/>
        <v>#DIV/0!</v>
      </c>
      <c r="G259" s="46" t="e">
        <f t="shared" si="155"/>
        <v>#DIV/0!</v>
      </c>
      <c r="H259" s="49" t="e">
        <f t="shared" si="156"/>
        <v>#DIV/0!</v>
      </c>
      <c r="J259" s="48" t="str">
        <f t="shared" si="157"/>
        <v>Kriteria 10</v>
      </c>
      <c r="K259" s="64" t="e">
        <f t="shared" si="160"/>
        <v>#DIV/0!</v>
      </c>
      <c r="L259" s="50" t="e">
        <f t="shared" si="158"/>
        <v>#DIV/0!</v>
      </c>
      <c r="M259" s="51" t="e">
        <f t="shared" si="158"/>
        <v>#DIV/0!</v>
      </c>
    </row>
    <row r="260" spans="2:13" x14ac:dyDescent="0.3">
      <c r="B260" s="48" t="str">
        <f t="shared" si="153"/>
        <v>Kriteria 11</v>
      </c>
      <c r="C260" s="63" t="e">
        <f>C241</f>
        <v>#DIV/0!</v>
      </c>
      <c r="D260" s="63" t="e">
        <f t="shared" ref="D260:E260" si="169">D241</f>
        <v>#DIV/0!</v>
      </c>
      <c r="E260" s="63" t="e">
        <f t="shared" si="169"/>
        <v>#DIV/0!</v>
      </c>
      <c r="G260" s="46" t="e">
        <f t="shared" si="155"/>
        <v>#DIV/0!</v>
      </c>
      <c r="H260" s="49" t="e">
        <f t="shared" si="156"/>
        <v>#DIV/0!</v>
      </c>
      <c r="J260" s="48" t="str">
        <f t="shared" si="157"/>
        <v>Kriteria 11</v>
      </c>
      <c r="K260" s="64" t="e">
        <f t="shared" si="160"/>
        <v>#DIV/0!</v>
      </c>
      <c r="L260" s="50" t="e">
        <f t="shared" si="158"/>
        <v>#DIV/0!</v>
      </c>
      <c r="M260" s="51" t="e">
        <f t="shared" si="158"/>
        <v>#DIV/0!</v>
      </c>
    </row>
    <row r="261" spans="2:13" x14ac:dyDescent="0.3">
      <c r="B261" s="52" t="s">
        <v>82</v>
      </c>
      <c r="C261" s="53" t="e">
        <f>SUM(C251:C260)</f>
        <v>#DIV/0!</v>
      </c>
      <c r="D261" s="54" t="e">
        <f t="shared" ref="D261:E261" si="170">SUM(D251:D260)</f>
        <v>#DIV/0!</v>
      </c>
      <c r="E261" s="55" t="e">
        <f t="shared" si="170"/>
        <v>#DIV/0!</v>
      </c>
      <c r="J261" s="52" t="s">
        <v>82</v>
      </c>
      <c r="K261" s="53" t="e">
        <f>SUM(K251:K260)</f>
        <v>#DIV/0!</v>
      </c>
      <c r="L261" s="54" t="e">
        <f t="shared" ref="L261:M261" si="171">SUM(L251:L260)</f>
        <v>#DIV/0!</v>
      </c>
      <c r="M261" s="55" t="e">
        <f t="shared" si="171"/>
        <v>#DIV/0!</v>
      </c>
    </row>
    <row r="283" spans="2:27" x14ac:dyDescent="0.3">
      <c r="B283" s="8" t="s">
        <v>69</v>
      </c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41"/>
      <c r="P283" s="1"/>
      <c r="Q283" s="1"/>
      <c r="W283" s="1"/>
      <c r="X283" s="1"/>
      <c r="Y283" s="1"/>
      <c r="Z283" s="1"/>
      <c r="AA283" s="1"/>
    </row>
    <row r="284" spans="2:27" ht="13.5" thickBot="1" x14ac:dyDescent="0.35">
      <c r="B284" s="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41"/>
      <c r="P284" s="1"/>
      <c r="Q284" s="1"/>
      <c r="W284" s="1"/>
      <c r="X284" s="1"/>
      <c r="Y284" s="1"/>
      <c r="Z284" s="1"/>
      <c r="AA284" s="1"/>
    </row>
    <row r="285" spans="2:27" x14ac:dyDescent="0.3">
      <c r="B285" s="65" t="s">
        <v>38</v>
      </c>
      <c r="C285" s="66"/>
      <c r="D285" s="66"/>
      <c r="E285" s="67"/>
      <c r="F285" s="1"/>
      <c r="G285" s="1"/>
      <c r="H285" s="1"/>
      <c r="I285" s="1"/>
      <c r="J285" s="1"/>
      <c r="K285" s="1"/>
      <c r="L285" s="1"/>
      <c r="M285" s="1"/>
      <c r="N285" s="1"/>
      <c r="O285" s="41"/>
      <c r="P285" s="1"/>
      <c r="Q285" s="1"/>
      <c r="W285" s="1"/>
      <c r="X285" s="1"/>
      <c r="Y285" s="1"/>
      <c r="Z285" s="1"/>
      <c r="AA285" s="1"/>
    </row>
    <row r="286" spans="2:27" ht="13.5" thickBot="1" x14ac:dyDescent="0.35">
      <c r="B286" s="68"/>
      <c r="C286" s="69"/>
      <c r="D286" s="69"/>
      <c r="E286" s="70"/>
    </row>
    <row r="288" spans="2:27" x14ac:dyDescent="0.3">
      <c r="B288" s="4" t="s">
        <v>39</v>
      </c>
    </row>
    <row r="289" spans="2:2" x14ac:dyDescent="0.3">
      <c r="B289" s="4" t="s">
        <v>40</v>
      </c>
    </row>
    <row r="290" spans="2:2" x14ac:dyDescent="0.3">
      <c r="B290" s="4" t="s">
        <v>41</v>
      </c>
    </row>
    <row r="292" spans="2:2" x14ac:dyDescent="0.3">
      <c r="B292" s="4" t="s">
        <v>17</v>
      </c>
    </row>
    <row r="293" spans="2:2" x14ac:dyDescent="0.3">
      <c r="B293" s="4" t="s">
        <v>18</v>
      </c>
    </row>
  </sheetData>
  <mergeCells count="1">
    <mergeCell ref="B285:E286"/>
  </mergeCells>
  <phoneticPr fontId="9" type="noConversion"/>
  <hyperlinks>
    <hyperlink ref="B293" r:id="rId1" xr:uid="{D8566DFF-0AF4-4045-B940-E61038D4949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AHP Example</vt:lpstr>
      <vt:lpstr>AHP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</dc:creator>
  <cp:lastModifiedBy>Iratxe Landa Mata</cp:lastModifiedBy>
  <dcterms:created xsi:type="dcterms:W3CDTF">2022-11-17T13:18:57Z</dcterms:created>
  <dcterms:modified xsi:type="dcterms:W3CDTF">2025-04-11T17:03:04Z</dcterms:modified>
</cp:coreProperties>
</file>